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6.xml" ContentType="application/vnd.openxmlformats-officedocument.drawing+xml"/>
  <Override PartName="/xl/ctrlProps/ctrlProp14.xml" ContentType="application/vnd.ms-excel.controlproperties+xml"/>
  <Override PartName="/xl/drawings/drawing7.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8.xml" ContentType="application/vnd.openxmlformats-officedocument.drawing+xml"/>
  <Override PartName="/xl/ctrlProps/ctrlProp20.xml" ContentType="application/vnd.ms-excel.controlproperties+xml"/>
  <Override PartName="/xl/drawings/drawing9.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10.xml" ContentType="application/vnd.openxmlformats-officedocument.drawing+xml"/>
  <Override PartName="/xl/ctrlProps/ctrlProp26.xml" ContentType="application/vnd.ms-excel.controlproperties+xml"/>
  <Override PartName="/xl/drawings/drawing11.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DieseArbeitsmappe" defaultThemeVersion="166925"/>
  <mc:AlternateContent xmlns:mc="http://schemas.openxmlformats.org/markup-compatibility/2006">
    <mc:Choice Requires="x15">
      <x15ac:absPath xmlns:x15ac="http://schemas.microsoft.com/office/spreadsheetml/2010/11/ac" url="G:\I_Codoc\12 Information\12.05 Ausbildungsdokumente\2019 Forstwart\Ausbildungsdokumente Forstwart 2020\13_Zusammenzug der Erfahrungsnoten\"/>
    </mc:Choice>
  </mc:AlternateContent>
  <xr:revisionPtr revIDLastSave="0" documentId="13_ncr:1_{48FF8434-883F-457C-90D9-27A7406288E3}" xr6:coauthVersionLast="47" xr6:coauthVersionMax="47" xr10:uidLastSave="{00000000-0000-0000-0000-000000000000}"/>
  <bookViews>
    <workbookView xWindow="22932" yWindow="-108" windowWidth="23256" windowHeight="13896" tabRatio="953" firstSheet="6" activeTab="18" xr2:uid="{00000000-000D-0000-FFFF-FFFF00000000}"/>
  </bookViews>
  <sheets>
    <sheet name="Infos, Merkblatt" sheetId="31" r:id="rId1"/>
    <sheet name="Muster" sheetId="32" r:id="rId2"/>
    <sheet name="1. Sem. a" sheetId="3" r:id="rId3"/>
    <sheet name="1. Sem. b" sheetId="4" r:id="rId4"/>
    <sheet name="Bildungb. 1. S." sheetId="24" r:id="rId5"/>
    <sheet name="2. Sem. a" sheetId="14" r:id="rId6"/>
    <sheet name="2. Sem. b" sheetId="15" r:id="rId7"/>
    <sheet name="Bildungb. 2. S." sheetId="27" r:id="rId8"/>
    <sheet name="3. Sem. a" sheetId="16" r:id="rId9"/>
    <sheet name="3. Sem. b" sheetId="17" r:id="rId10"/>
    <sheet name="Bildungb. 3. S." sheetId="28" r:id="rId11"/>
    <sheet name="4. Sem. a" sheetId="18" r:id="rId12"/>
    <sheet name="4. Sem. b" sheetId="19" r:id="rId13"/>
    <sheet name="Bildungb. 4. S." sheetId="29" r:id="rId14"/>
    <sheet name="5. Sem. a" sheetId="20" r:id="rId15"/>
    <sheet name="5. Sem. b" sheetId="21" r:id="rId16"/>
    <sheet name="Bildungb. 5. S." sheetId="30" r:id="rId17"/>
    <sheet name="Sem. 1 -5" sheetId="13" r:id="rId18"/>
    <sheet name="Zuszug_erfahnoten" sheetId="26" r:id="rId19"/>
  </sheets>
  <definedNames>
    <definedName name="_Toc113098489" localSheetId="0">'Infos, Merkblatt'!#REF!</definedName>
    <definedName name="_xlnm.Print_Area" localSheetId="4">'Bildungb. 1. S.'!$A$1:$J$36</definedName>
    <definedName name="_xlnm.Print_Area" localSheetId="7">'Bildungb. 2. S.'!$A$1:$J$36</definedName>
    <definedName name="_xlnm.Print_Area" localSheetId="10">'Bildungb. 3. S.'!$A$1:$J$36</definedName>
    <definedName name="_xlnm.Print_Area" localSheetId="13">'Bildungb. 4. S.'!$A$1:$J$36</definedName>
    <definedName name="_xlnm.Print_Area" localSheetId="16">'Bildungb. 5. S.'!$A$1:$J$36</definedName>
    <definedName name="_xlnm.Print_Area" localSheetId="0">'Infos, Merkblatt'!$A$1:$H$27</definedName>
    <definedName name="_xlnm.Print_Area" localSheetId="1">Muster!$A$1:$K$27</definedName>
    <definedName name="_xlnm.Print_Area" localSheetId="17">'Sem. 1 -5'!$A$1:$I$26</definedName>
    <definedName name="_xlnm.Print_Area" localSheetId="18">Zuszug_erfahnoten!$A$1:$J$43</definedName>
    <definedName name="Z_0B43FBCB_C830_11DC_8DB8_001B63993140_.wvu.PrintArea" localSheetId="0" hidden="1">'Infos, Merkblatt'!$A$1:$H$27</definedName>
    <definedName name="Z_0B43FBCB_C830_11DC_8DB8_001B63993140_.wvu.PrintArea" localSheetId="1" hidden="1">Muster!$A$1:$K$27</definedName>
  </definedNames>
  <calcPr calcId="191029"/>
  <customWorkbookViews>
    <customWorkbookView name="Rolf Dürig - Persönliche Ansicht" guid="{0B43FBCB-C830-11DC-8DB8-001B63993140}" mergeInterval="0" personalView="1" xWindow="183" yWindow="114" windowWidth="1056" windowHeight="679" tabRatio="953" activeSheetId="4" showFormulaBar="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4" l="1"/>
  <c r="K9" i="32"/>
  <c r="K10" i="32"/>
  <c r="K13" i="32"/>
  <c r="K15" i="32"/>
  <c r="K20" i="32"/>
  <c r="K21" i="32"/>
  <c r="K22" i="32"/>
  <c r="H23" i="32"/>
  <c r="K11" i="32"/>
  <c r="K12" i="32"/>
  <c r="K14" i="32"/>
  <c r="K16" i="32"/>
  <c r="K17" i="32"/>
  <c r="K18" i="32"/>
  <c r="K19" i="32"/>
  <c r="K23" i="32"/>
  <c r="K9" i="3"/>
  <c r="K10" i="3"/>
  <c r="K13" i="3"/>
  <c r="K15" i="3"/>
  <c r="K20" i="3"/>
  <c r="K21" i="3"/>
  <c r="K22" i="3"/>
  <c r="K11" i="3"/>
  <c r="K12" i="3"/>
  <c r="K14" i="3"/>
  <c r="K16" i="3"/>
  <c r="K17" i="3"/>
  <c r="K18" i="3"/>
  <c r="K19" i="3"/>
  <c r="K10" i="4"/>
  <c r="K11" i="4"/>
  <c r="K14" i="4"/>
  <c r="K16" i="4"/>
  <c r="K21" i="4"/>
  <c r="K23" i="4"/>
  <c r="H24" i="4"/>
  <c r="K12" i="4"/>
  <c r="K13" i="4"/>
  <c r="K15" i="4"/>
  <c r="K17" i="4"/>
  <c r="K18" i="4"/>
  <c r="K19" i="4"/>
  <c r="K20" i="4"/>
  <c r="K24" i="4"/>
  <c r="E19" i="13"/>
  <c r="F14" i="24"/>
  <c r="F15" i="24"/>
  <c r="F16" i="24"/>
  <c r="F17" i="24"/>
  <c r="F14" i="27"/>
  <c r="F15" i="27"/>
  <c r="F16" i="27"/>
  <c r="F17" i="27"/>
  <c r="K10" i="15"/>
  <c r="K11" i="15"/>
  <c r="K14" i="15"/>
  <c r="K16" i="15"/>
  <c r="K21" i="15"/>
  <c r="K22" i="15"/>
  <c r="K23" i="15"/>
  <c r="H24" i="15"/>
  <c r="K12" i="15"/>
  <c r="K13" i="15"/>
  <c r="K15" i="15"/>
  <c r="K17" i="15"/>
  <c r="K18" i="15"/>
  <c r="K19" i="15"/>
  <c r="K20" i="15"/>
  <c r="K24" i="15"/>
  <c r="F19" i="13"/>
  <c r="K9" i="14"/>
  <c r="K10" i="14"/>
  <c r="K13" i="14"/>
  <c r="K15" i="14"/>
  <c r="K20" i="14"/>
  <c r="K21" i="14"/>
  <c r="K22" i="14"/>
  <c r="H23" i="14"/>
  <c r="K11" i="14"/>
  <c r="K12" i="14"/>
  <c r="K14" i="14"/>
  <c r="K16" i="14"/>
  <c r="K17" i="14"/>
  <c r="K18" i="14"/>
  <c r="K19" i="14"/>
  <c r="K23" i="14"/>
  <c r="F18" i="13"/>
  <c r="F20" i="13"/>
  <c r="F21" i="13"/>
  <c r="D18" i="27"/>
  <c r="F18" i="27"/>
  <c r="J21" i="27"/>
  <c r="J22" i="27"/>
  <c r="J23" i="27"/>
  <c r="I27" i="26"/>
  <c r="K9" i="16"/>
  <c r="K10" i="16"/>
  <c r="K13" i="16"/>
  <c r="K15" i="16"/>
  <c r="K20" i="16"/>
  <c r="K21" i="16"/>
  <c r="K22" i="16"/>
  <c r="H23" i="16"/>
  <c r="K11" i="16"/>
  <c r="K12" i="16"/>
  <c r="K14" i="16"/>
  <c r="K16" i="16"/>
  <c r="K17" i="16"/>
  <c r="K18" i="16"/>
  <c r="K19" i="16"/>
  <c r="K23" i="16"/>
  <c r="G18" i="13"/>
  <c r="K10" i="17"/>
  <c r="K11" i="17"/>
  <c r="K14" i="17"/>
  <c r="K16" i="17"/>
  <c r="K21" i="17"/>
  <c r="K22" i="17"/>
  <c r="K23" i="17"/>
  <c r="H24" i="17"/>
  <c r="K12" i="17"/>
  <c r="K13" i="17"/>
  <c r="K15" i="17"/>
  <c r="K17" i="17"/>
  <c r="K18" i="17"/>
  <c r="K19" i="17"/>
  <c r="K20" i="17"/>
  <c r="K24" i="17"/>
  <c r="G19" i="13"/>
  <c r="G20" i="13"/>
  <c r="G21" i="13"/>
  <c r="D18" i="28"/>
  <c r="F18" i="28"/>
  <c r="F14" i="28"/>
  <c r="F15" i="28"/>
  <c r="F16" i="28"/>
  <c r="F17" i="28"/>
  <c r="J21" i="28"/>
  <c r="J22" i="28"/>
  <c r="J23" i="28"/>
  <c r="I28" i="26"/>
  <c r="K9" i="18"/>
  <c r="K10" i="18"/>
  <c r="K13" i="18"/>
  <c r="K15" i="18"/>
  <c r="K20" i="18"/>
  <c r="K21" i="18"/>
  <c r="K22" i="18"/>
  <c r="H23" i="18"/>
  <c r="K11" i="18"/>
  <c r="K12" i="18"/>
  <c r="K14" i="18"/>
  <c r="K16" i="18"/>
  <c r="K17" i="18"/>
  <c r="K18" i="18"/>
  <c r="K19" i="18"/>
  <c r="K23" i="18"/>
  <c r="H18" i="13"/>
  <c r="K10" i="19"/>
  <c r="K11" i="19"/>
  <c r="K14" i="19"/>
  <c r="K16" i="19"/>
  <c r="K21" i="19"/>
  <c r="K22" i="19"/>
  <c r="K23" i="19"/>
  <c r="H24" i="19"/>
  <c r="K12" i="19"/>
  <c r="K13" i="19"/>
  <c r="K15" i="19"/>
  <c r="K17" i="19"/>
  <c r="K18" i="19"/>
  <c r="K19" i="19"/>
  <c r="K20" i="19"/>
  <c r="K24" i="19"/>
  <c r="H19" i="13"/>
  <c r="H20" i="13"/>
  <c r="H21" i="13"/>
  <c r="D18" i="29"/>
  <c r="F18" i="29"/>
  <c r="F14" i="29"/>
  <c r="F15" i="29"/>
  <c r="F16" i="29"/>
  <c r="F17" i="29"/>
  <c r="J21" i="29"/>
  <c r="J22" i="29"/>
  <c r="J23" i="29"/>
  <c r="I29" i="26"/>
  <c r="K9" i="20"/>
  <c r="K10" i="20"/>
  <c r="K13" i="20"/>
  <c r="K15" i="20"/>
  <c r="K20" i="20"/>
  <c r="K21" i="20"/>
  <c r="K22" i="20"/>
  <c r="H23" i="20"/>
  <c r="K11" i="20"/>
  <c r="K12" i="20"/>
  <c r="K14" i="20"/>
  <c r="K16" i="20"/>
  <c r="K17" i="20"/>
  <c r="K18" i="20"/>
  <c r="K19" i="20"/>
  <c r="K23" i="20"/>
  <c r="I18" i="13"/>
  <c r="K10" i="21"/>
  <c r="K11" i="21"/>
  <c r="K14" i="21"/>
  <c r="K16" i="21"/>
  <c r="K21" i="21"/>
  <c r="K22" i="21"/>
  <c r="K23" i="21"/>
  <c r="H24" i="21"/>
  <c r="K12" i="21"/>
  <c r="K13" i="21"/>
  <c r="K15" i="21"/>
  <c r="K17" i="21"/>
  <c r="K18" i="21"/>
  <c r="K19" i="21"/>
  <c r="K20" i="21"/>
  <c r="K24" i="21"/>
  <c r="I19" i="13"/>
  <c r="I20" i="13"/>
  <c r="I21" i="13"/>
  <c r="D18" i="30"/>
  <c r="F18" i="30"/>
  <c r="F14" i="30"/>
  <c r="F15" i="30"/>
  <c r="F16" i="30"/>
  <c r="F17" i="30"/>
  <c r="J21" i="30"/>
  <c r="J22" i="30"/>
  <c r="J23" i="30"/>
  <c r="I30" i="26"/>
  <c r="C4" i="26"/>
  <c r="C3" i="26"/>
  <c r="C2" i="26"/>
  <c r="B26" i="30"/>
  <c r="C4" i="30"/>
  <c r="C3" i="30"/>
  <c r="C2" i="30"/>
  <c r="B26" i="29"/>
  <c r="C4" i="29"/>
  <c r="C3" i="29"/>
  <c r="C2" i="29"/>
  <c r="B26" i="28"/>
  <c r="C4" i="28"/>
  <c r="C3" i="28"/>
  <c r="C2" i="28"/>
  <c r="B26" i="27"/>
  <c r="C4" i="27"/>
  <c r="C3" i="27"/>
  <c r="C2" i="27"/>
  <c r="I14" i="26"/>
  <c r="J14" i="26"/>
  <c r="I34" i="26"/>
  <c r="I20" i="26"/>
  <c r="I23" i="26"/>
  <c r="J23" i="26"/>
  <c r="I35" i="26"/>
  <c r="B25" i="4"/>
  <c r="C4" i="4"/>
  <c r="C3" i="4"/>
  <c r="C2" i="4"/>
  <c r="C2" i="24"/>
  <c r="B26" i="24"/>
  <c r="C4" i="24"/>
  <c r="C3" i="24"/>
  <c r="I13" i="13"/>
  <c r="I12" i="13"/>
  <c r="I11" i="13"/>
  <c r="I10" i="13"/>
  <c r="I9" i="13"/>
  <c r="E9" i="13"/>
  <c r="E13" i="13"/>
  <c r="E12" i="13"/>
  <c r="E11" i="13"/>
  <c r="E10" i="13"/>
  <c r="B24" i="20"/>
  <c r="B24" i="18"/>
  <c r="B24" i="16"/>
  <c r="B24" i="14"/>
  <c r="C3" i="20"/>
  <c r="C4" i="20"/>
  <c r="C2" i="20"/>
  <c r="C3" i="18"/>
  <c r="C4" i="18"/>
  <c r="C2" i="18"/>
  <c r="C4" i="16"/>
  <c r="C3" i="16"/>
  <c r="C2" i="16"/>
  <c r="C4" i="14"/>
  <c r="C3" i="14"/>
  <c r="C2" i="14"/>
  <c r="B25" i="21"/>
  <c r="C4" i="21"/>
  <c r="C3" i="21"/>
  <c r="C2" i="21"/>
  <c r="B25" i="19"/>
  <c r="C4" i="19"/>
  <c r="C3" i="19"/>
  <c r="C2" i="19"/>
  <c r="B25" i="17"/>
  <c r="C4" i="17"/>
  <c r="C3" i="17"/>
  <c r="C2" i="17"/>
  <c r="B25" i="15"/>
  <c r="C4" i="15"/>
  <c r="C3" i="15"/>
  <c r="C2" i="15"/>
  <c r="C2" i="13"/>
  <c r="C3" i="13"/>
  <c r="C4" i="13"/>
  <c r="B22" i="13"/>
  <c r="H23" i="3" l="1"/>
  <c r="K23" i="3" s="1"/>
  <c r="E18" i="13" s="1"/>
  <c r="E20" i="13" s="1"/>
  <c r="E21" i="13" s="1"/>
  <c r="D18" i="24" s="1"/>
  <c r="F18" i="24" s="1"/>
  <c r="J21" i="24" s="1"/>
  <c r="J22" i="24" l="1"/>
  <c r="J23" i="24" s="1"/>
  <c r="I26" i="26" s="1"/>
  <c r="I31" i="26" s="1"/>
  <c r="J31" i="26" s="1"/>
  <c r="I36" i="26" s="1"/>
  <c r="I37" i="26" s="1"/>
</calcChain>
</file>

<file path=xl/sharedStrings.xml><?xml version="1.0" encoding="utf-8"?>
<sst xmlns="http://schemas.openxmlformats.org/spreadsheetml/2006/main" count="984" uniqueCount="259">
  <si>
    <t>…………………………………………………………….</t>
  </si>
  <si>
    <t>Visum lernende Person:</t>
  </si>
  <si>
    <t>Ort:</t>
  </si>
  <si>
    <t>Ziel</t>
  </si>
  <si>
    <t>Je zwei Arbeiten spätestens am Semesterende der Semester 1 - 5</t>
  </si>
  <si>
    <t>Hans Muster</t>
  </si>
  <si>
    <t>Meisterbetrieb</t>
  </si>
  <si>
    <t>Kurt Meister</t>
  </si>
  <si>
    <t>Rechtsgrundlage</t>
  </si>
  <si>
    <t xml:space="preserve">Mit der Lerndokumentation erstellt die lernende Person ein Gesamtwerk zu Tätigkeiten und Gegebenheiten während ihrer Ausbildungszeit. Durch das eigenständige, schriftliche Aufarbeiten von praktischen, selbst durchgeführten Tätigkeiten wird der Lerneffekt verbessert. </t>
  </si>
  <si>
    <t>Komplett abgeschriebene Arbeiten werden zurückgewiesen. Die Übernahme von fremden Texten und Illustrationen muss mit der Quellenangabe erfolgen.</t>
  </si>
  <si>
    <t>Durchschnittsnote pro Semester (Notensumme : 2, auf halbe Note gerundet)</t>
  </si>
  <si>
    <t>Total Punkte</t>
  </si>
  <si>
    <t>erreichte Punkte</t>
  </si>
  <si>
    <t>Wertung (erreichte Punkte) bitte kurz begründen</t>
  </si>
  <si>
    <t>Total mögliche Punkte</t>
  </si>
  <si>
    <t>Total erreichte Punktezahl</t>
  </si>
  <si>
    <t>Note:</t>
  </si>
  <si>
    <t>Punkte</t>
  </si>
  <si>
    <t>&gt; Bearbeitung einer Fragestellung mit Abwägen von Vor- und  Nachteilen sowie der Formulierung von Schlussfolgerungen</t>
  </si>
  <si>
    <t>Bewertung</t>
  </si>
  <si>
    <t>Gültigkeit</t>
  </si>
  <si>
    <t>Arbeitsberichte</t>
  </si>
  <si>
    <t>Bewertung Lerndokumentation Muster</t>
  </si>
  <si>
    <t>Bericht über die Naturschutzmassnahmen am Oberberg</t>
  </si>
  <si>
    <t>Exkursionsbericht</t>
  </si>
  <si>
    <t>Arbeitsbericht Nr. 5</t>
  </si>
  <si>
    <t>Betriebsbeschrieb</t>
  </si>
  <si>
    <t>Tabelle 2: Zusammenzug Einzelnoten Lerndokumentation (Übertrag aus den Bewertungsformularen)</t>
  </si>
  <si>
    <t>Gesamtzal der Arbeiten</t>
  </si>
  <si>
    <t xml:space="preserve">&gt;  Langfristige Beobachtungen (über 6 Monate) eines Vorgangs in der Natur (Pflanze, Tier etc.)
&gt; Beschreibung der Beobachtungen und Veränderungen
</t>
  </si>
  <si>
    <t>&gt; Beschreibung einer forstlichen Exkursion oder Reise</t>
  </si>
  <si>
    <t>&gt; Beschreibung des eigenen Lehrbetriebs</t>
  </si>
  <si>
    <t>……………………………………………………..</t>
  </si>
  <si>
    <t>Weitere Angaben</t>
  </si>
  <si>
    <t>Erreichte Noten pro Arbeit im Semester</t>
  </si>
  <si>
    <t>a) Note Arbeitsbericht (pro Semester ist eine Note einzutragen)</t>
  </si>
  <si>
    <t>b) Note weitere Arbeitstypen (pro Semester  ist eine Note einzutragen)</t>
  </si>
  <si>
    <t>Abgabetermin</t>
  </si>
  <si>
    <t>Anforderungen</t>
  </si>
  <si>
    <t>Bilder und Zeichnungen sowie Grafiken sehr gut platziert</t>
  </si>
  <si>
    <t>(1 Bericht pro Semester)</t>
  </si>
  <si>
    <t>(1 Arbeit pro Semester)</t>
  </si>
  <si>
    <t>Bewertung Lerndokumentation 1. Semester Arbeitsbericht</t>
  </si>
  <si>
    <t>Informationen zum vorliegenden Bewertungsprogramm</t>
  </si>
  <si>
    <t>Lernende Person</t>
  </si>
  <si>
    <t>Lehrbetrieb</t>
  </si>
  <si>
    <t>Berufsbildner</t>
  </si>
  <si>
    <t>Arbeitstitel</t>
  </si>
  <si>
    <t>Semester</t>
  </si>
  <si>
    <t>Art des Berichts</t>
  </si>
  <si>
    <t xml:space="preserve">Merkblatt über die Anforderungen an die Lerndokumentation </t>
  </si>
  <si>
    <t>Bewertung Lerndokumentation 4. Semester Arbeitsbericht</t>
  </si>
  <si>
    <t>Bewertung Lerndokumentation 4. Sem. weitere Arbeiten</t>
  </si>
  <si>
    <t>Bewertung Lerndokumentation 5. Semester Arbeitsbericht</t>
  </si>
  <si>
    <t>Bewertung Lerndokumentation 5. Sem. weitere Arbeiten</t>
  </si>
  <si>
    <t>……………………………………………………………</t>
  </si>
  <si>
    <t>Tabelle 1: Kontrolle über erledigte Arbeiten pro Semester und Arbeitstyp</t>
  </si>
  <si>
    <t>a) Arbeitsberichte</t>
  </si>
  <si>
    <t>Datum</t>
  </si>
  <si>
    <t>b) weitere Arbeiten</t>
  </si>
  <si>
    <t>Arbeitsbericht Nr. 1</t>
  </si>
  <si>
    <t>Kalkulation</t>
  </si>
  <si>
    <t>Arbeitsbericht Nr. 2</t>
  </si>
  <si>
    <t>Naturbeobachtung</t>
  </si>
  <si>
    <t>Arbeitsbericht Nr. 3</t>
  </si>
  <si>
    <t>Vergleichsstudie</t>
  </si>
  <si>
    <t>Arbeitsbericht Nr. 4</t>
  </si>
  <si>
    <t>Notensumme pro Semester (a + b)</t>
  </si>
  <si>
    <t>Exkursions- oder Reise-beschreibung</t>
  </si>
  <si>
    <t>Inhalt</t>
  </si>
  <si>
    <t xml:space="preserve">Pro Semester ist eine Arbeit aus den fünf Arbeitstypen auszuwählen (am Ende des 5. Semesters muss die Anzahl „für
 1. – 5. Semester“ erfüllt sein,
 d. h. je eine Arbeit pro Arbeitstyp
</t>
  </si>
  <si>
    <r>
      <t>Datum:</t>
    </r>
    <r>
      <rPr>
        <sz val="10"/>
        <rFont val="Arial"/>
        <family val="2"/>
      </rPr>
      <t xml:space="preserve"> …………………………………………………..</t>
    </r>
  </si>
  <si>
    <t>Nicht korrekt und / oder nicht vollständig ausgefüllte Bewertungsformulare werden zurückgewiesen.</t>
  </si>
  <si>
    <t xml:space="preserve"> </t>
  </si>
  <si>
    <t>Bewertung Lerndokumentation 1. Sem. weitere Arbeiten</t>
  </si>
  <si>
    <t>Bewertung Lerndokumentation 2. Semester Arbeitsbericht</t>
  </si>
  <si>
    <t>Bewertung Lerndokumentation 2. Sem. weitere Arbeiten</t>
  </si>
  <si>
    <t>Bewertung Lerndokumentation 3. Semester Arbeitsbericht</t>
  </si>
  <si>
    <t>Bewertung Lerndokumentation 3. Sem. weitere Arbeiten</t>
  </si>
  <si>
    <t>Ansprechende, leser-freundliche Gestaltung (Schriftgrösse, -art, Zeilenabstand, Ränder, Verhältnis Bild-Text)</t>
  </si>
  <si>
    <t>Themenbezogen, aussagekräftig</t>
  </si>
  <si>
    <t>gute Qualität, Motive deutlich erkennbar</t>
  </si>
  <si>
    <t>Abbildungen sind beschriftet</t>
  </si>
  <si>
    <t>Eigenständige Formulierungen</t>
  </si>
  <si>
    <t>klare Gliederung: «roter Faden» erkennbar</t>
  </si>
  <si>
    <t>Thema verständlich und nachvollziehbar dargestellt</t>
  </si>
  <si>
    <t>Thema vollständig / ausführlich behandelt</t>
  </si>
  <si>
    <t>Fachbegriffe sind vorhanden und werden korrekt verwendet</t>
  </si>
  <si>
    <t>Eigenleistung erkennbar: Arbeit selbständig nach Auftrag ausgeführt</t>
  </si>
  <si>
    <t>Abgabe der Arbeit am vereinbarten Termin</t>
  </si>
  <si>
    <t>100 Punkte</t>
  </si>
  <si>
    <t>Korrekter Aufbau: Titelblatt, Inhaltsverzeichnis, Einführungsteil, Hauptteil, Schlussteil vorhanden</t>
  </si>
  <si>
    <t>Korrekter Aufbau, Schlussteil etwas zu kurz</t>
  </si>
  <si>
    <t>Bilder nicht beschriftet</t>
  </si>
  <si>
    <t>Aus eigener Perspektive formuliert</t>
  </si>
  <si>
    <t>Roter Faden gut erkennbar</t>
  </si>
  <si>
    <t>Einige wenige orthografischen Fehler</t>
  </si>
  <si>
    <t>Thema fachlich richtig beschrieben (Kalkulation korrekt berechnet)</t>
  </si>
  <si>
    <t>Thema gut und verständlich behandelt</t>
  </si>
  <si>
    <t>Nicht alle Fachbegriffe vorhanden</t>
  </si>
  <si>
    <t>Gestaltung könnte etwas lesefreundlicher sein (grössere Schrift wählen)</t>
  </si>
  <si>
    <t>Bilder sind aussagekräftig, mit einer Ausnahme</t>
  </si>
  <si>
    <t>Thema könnte etwas ausführlicher behandelt werden</t>
  </si>
  <si>
    <t xml:space="preserve"> Mögliche Punkte</t>
  </si>
  <si>
    <t>Bewertungskriterien</t>
  </si>
  <si>
    <t xml:space="preserve">Nicht selbst verfasste Arbeiten	</t>
  </si>
  <si>
    <t>Nicht selbst verfasste Berichte</t>
  </si>
  <si>
    <t xml:space="preserve">Nicht selbst verfasste Berichte	</t>
  </si>
  <si>
    <t>Bildungsverordnung Forstwartin/Forstwart vom 12. Juni 2019, Art. 12</t>
  </si>
  <si>
    <t>Arbeit weitgehend eigenständig erledigt, Lernender braucht jedoch viel Hilfe</t>
  </si>
  <si>
    <t>Fachlich bis auf wenige Fehler korrkt</t>
  </si>
  <si>
    <t>Arbeit wurde zwei Tage zu spät abgegeben, vom Lernenden im Voraus mitgeteilt</t>
  </si>
  <si>
    <t>Die Noten sind NICHT selber zu berechnen. Das Programm erstellt die Note nach Ihren Angaben selber!</t>
  </si>
  <si>
    <r>
      <t>Anzahl</t>
    </r>
    <r>
      <rPr>
        <i/>
        <sz val="9"/>
        <rFont val="Arial"/>
        <family val="2"/>
      </rPr>
      <t xml:space="preserve"> (pro Semester)</t>
    </r>
  </si>
  <si>
    <r>
      <t>Anzahl</t>
    </r>
    <r>
      <rPr>
        <i/>
        <sz val="9"/>
        <rFont val="Arial"/>
        <family val="2"/>
      </rPr>
      <t xml:space="preserve"> (für 1. - 5. Semester)</t>
    </r>
  </si>
  <si>
    <t>Während der Lehrzeit sind von der lernenden Person fünf Arbeitsberichte mit einer einfachen Kalkulation, einer umfassenden Kalkulation, einer Naturbeobachtung, einer Vergleichsstudie, einem Exkursionsbericht und einem Betriebsbeschrieb zu erstellen (siehe nachfolgende Tabelle). Lernende Personen mit verkürzter Lehre müssen insgesamt 6 Arbeiten (für 3 Semester) abliefern.</t>
  </si>
  <si>
    <t>Berufsbildner/-in</t>
  </si>
  <si>
    <t>Rechtschreibung, Satzbau, Zeichensetzung korrekt</t>
  </si>
  <si>
    <r>
      <t xml:space="preserve">Bewertungsgrund-lagen </t>
    </r>
    <r>
      <rPr>
        <sz val="8"/>
        <rFont val="Arial"/>
        <family val="2"/>
      </rPr>
      <t>max. Punktzahl</t>
    </r>
  </si>
  <si>
    <r>
      <t>Datum:</t>
    </r>
    <r>
      <rPr>
        <sz val="9"/>
        <rFont val="Arial"/>
        <family val="2"/>
      </rPr>
      <t xml:space="preserve"> …………………………………………………..</t>
    </r>
  </si>
  <si>
    <r>
      <t xml:space="preserve">1. Formaler Aufbau 
</t>
    </r>
    <r>
      <rPr>
        <sz val="8"/>
        <rFont val="Arial"/>
        <family val="2"/>
      </rPr>
      <t>max. mögliche
Punkte 5</t>
    </r>
  </si>
  <si>
    <r>
      <t xml:space="preserve">2. Layout
</t>
    </r>
    <r>
      <rPr>
        <sz val="8"/>
        <rFont val="Arial"/>
        <family val="2"/>
      </rPr>
      <t>max. mögliche
Punkte 5</t>
    </r>
  </si>
  <si>
    <r>
      <t xml:space="preserve">3. Abbildungen
</t>
    </r>
    <r>
      <rPr>
        <sz val="8"/>
        <rFont val="Arial"/>
        <family val="2"/>
      </rPr>
      <t>Fotos, Skizzen,
Grafiken, Tabellen</t>
    </r>
    <r>
      <rPr>
        <i/>
        <sz val="8"/>
        <rFont val="Arial"/>
        <family val="2"/>
      </rPr>
      <t xml:space="preserve">
</t>
    </r>
    <r>
      <rPr>
        <sz val="8"/>
        <rFont val="Arial"/>
        <family val="2"/>
      </rPr>
      <t xml:space="preserve">max. mögliche
Punkte 10 </t>
    </r>
  </si>
  <si>
    <r>
      <t xml:space="preserve">4. Sprache
</t>
    </r>
    <r>
      <rPr>
        <sz val="8"/>
        <rFont val="Arial"/>
        <family val="2"/>
      </rPr>
      <t>max. mögliche
Punkte 10</t>
    </r>
    <r>
      <rPr>
        <b/>
        <sz val="8"/>
        <rFont val="Arial"/>
        <family val="2"/>
      </rPr>
      <t xml:space="preserve"> </t>
    </r>
  </si>
  <si>
    <r>
      <t xml:space="preserve">5. Inhalt
</t>
    </r>
    <r>
      <rPr>
        <sz val="8"/>
        <rFont val="Arial"/>
        <family val="2"/>
      </rPr>
      <t>max. mögliche
Punkte 50</t>
    </r>
  </si>
  <si>
    <r>
      <t xml:space="preserve">6. Persönlicher Einsatz
</t>
    </r>
    <r>
      <rPr>
        <sz val="8"/>
        <rFont val="Arial"/>
        <family val="2"/>
      </rPr>
      <t>max. mögliche
Punkte 10</t>
    </r>
  </si>
  <si>
    <r>
      <t xml:space="preserve">7. Abgabe
</t>
    </r>
    <r>
      <rPr>
        <sz val="8"/>
        <rFont val="Arial"/>
        <family val="2"/>
      </rPr>
      <t>max. mögliche
Punkte 10</t>
    </r>
  </si>
  <si>
    <t>Visum Berufsbildner/-in:</t>
  </si>
  <si>
    <r>
      <t xml:space="preserve">1. Formaler Aufbau </t>
    </r>
    <r>
      <rPr>
        <sz val="8"/>
        <rFont val="Arial"/>
        <family val="2"/>
      </rPr>
      <t>max.  mögliche
Punkte 5</t>
    </r>
  </si>
  <si>
    <r>
      <t xml:space="preserve">          </t>
    </r>
    <r>
      <rPr>
        <b/>
        <sz val="9"/>
        <rFont val="Arial"/>
        <family val="2"/>
      </rPr>
      <t xml:space="preserve">  Arbeitsbericht</t>
    </r>
  </si>
  <si>
    <r>
      <t xml:space="preserve">          </t>
    </r>
    <r>
      <rPr>
        <b/>
        <sz val="9"/>
        <rFont val="Arial"/>
        <family val="2"/>
      </rPr>
      <t xml:space="preserve">   Arbeitsbericht</t>
    </r>
  </si>
  <si>
    <r>
      <t xml:space="preserve">1. Formaler Aufbau
</t>
    </r>
    <r>
      <rPr>
        <sz val="8"/>
        <rFont val="Arial"/>
        <family val="2"/>
      </rPr>
      <t>max. mögliche
Punkte 5</t>
    </r>
  </si>
  <si>
    <r>
      <t xml:space="preserve">3. Abbildungen
</t>
    </r>
    <r>
      <rPr>
        <sz val="8"/>
        <rFont val="Arial"/>
        <family val="2"/>
      </rPr>
      <t xml:space="preserve">Fotos, Skizzen,
Grafiken, Tabellen
</t>
    </r>
    <r>
      <rPr>
        <i/>
        <sz val="8"/>
        <rFont val="Arial"/>
        <family val="2"/>
      </rPr>
      <t xml:space="preserve">
</t>
    </r>
    <r>
      <rPr>
        <sz val="8"/>
        <rFont val="Arial"/>
        <family val="2"/>
      </rPr>
      <t xml:space="preserve">max. mögliche
Punkte 10 </t>
    </r>
  </si>
  <si>
    <t>……………………………………..………</t>
  </si>
  <si>
    <r>
      <t>Datum:</t>
    </r>
    <r>
      <rPr>
        <sz val="9.5"/>
        <rFont val="Arial"/>
        <family val="2"/>
      </rPr>
      <t xml:space="preserve"> </t>
    </r>
  </si>
  <si>
    <t>Notenblatt Lerndokumentation Zusammenzug der Semesternoten und Übersicht Semester 1 - 5</t>
  </si>
  <si>
    <t>Notenblatt zum Bildungsbericht 1. Semester</t>
  </si>
  <si>
    <t xml:space="preserve">Lehrbetrieb    </t>
  </si>
  <si>
    <t>Tel:</t>
  </si>
  <si>
    <t xml:space="preserve">E- Mail: </t>
  </si>
  <si>
    <t>1. Bewertung</t>
  </si>
  <si>
    <t>Buchstabe</t>
  </si>
  <si>
    <t>Beschreibung</t>
  </si>
  <si>
    <t>Notenwert</t>
  </si>
  <si>
    <t>A</t>
  </si>
  <si>
    <t>Anforderungen übertroffen</t>
  </si>
  <si>
    <t>B</t>
  </si>
  <si>
    <t>Anforderungen erfüllt</t>
  </si>
  <si>
    <t>C</t>
  </si>
  <si>
    <t>Anforderungen knapp erfüllt (Förderungsmassnahmen nötig)</t>
  </si>
  <si>
    <t>D</t>
  </si>
  <si>
    <t>Anforderungen nicht erfüllt (besondere Massnahmen zwingend)</t>
  </si>
  <si>
    <t>Die Tabelle dient als Schlüssel, um die Bewertung der Kompeztenzbereiche aus dem "Bildungsbericht" in Notenwerte zu übertragen. Es dürfen nur ganze oder halbe Noten eingesetzt werden.</t>
  </si>
  <si>
    <t>2. Noten                             (Bereiche  1 - 5 )</t>
  </si>
  <si>
    <t>Teilnote</t>
  </si>
  <si>
    <t>Gewicht</t>
  </si>
  <si>
    <t>Noten Wert</t>
  </si>
  <si>
    <t>Bemerkungen (für ungenügende Noten obligatorisch, evt. Zusatzblatt verwenden</t>
  </si>
  <si>
    <t>1. Fachkompetenz</t>
  </si>
  <si>
    <t>2. Methodenkompetenz</t>
  </si>
  <si>
    <t>3. Sozialkompetenz</t>
  </si>
  <si>
    <t>4. Selbstkompetenz</t>
  </si>
  <si>
    <t>5. Lerndokumentation</t>
  </si>
  <si>
    <t>Die Note für die Lerndokumentation muss aus dem Notenblatt Lerndokumentation übernommen werden.</t>
  </si>
  <si>
    <t>Notenzusammenzug</t>
  </si>
  <si>
    <t>Summe aller Noten aus den fünf Positionen</t>
  </si>
  <si>
    <t>Durchnittsnote (Summe dividiert durch 9)</t>
  </si>
  <si>
    <t>Semesternote des Bildungsberichtes (auf halbe Note gerundet)</t>
  </si>
  <si>
    <t>3. Datum und Unterschrift</t>
  </si>
  <si>
    <t>Das Notenblatt benotet die im Bildungsbericht bewerteten Kompetenzen (Ziffer 1 - 4) und die Lerndokumentation (Ziffer 5). Die lernende Person bzw. ihre gesetzliche Vertretung (bei nicht volljährigen Lernenden) erklären mit ihrer Unterschrift die Einsichtnahme und ihre Zustimmung zur Benotung. Anmerkungen zu „Uneinigkeiten“ auf der Rückseite des Formulars.</t>
  </si>
  <si>
    <t xml:space="preserve">Ort:  </t>
  </si>
  <si>
    <r>
      <t>Datum:</t>
    </r>
    <r>
      <rPr>
        <sz val="10"/>
        <rFont val="Arial"/>
        <family val="2"/>
      </rPr>
      <t xml:space="preserve"> </t>
    </r>
  </si>
  <si>
    <t>Unterschrift Berufsbildner / Berufsbildnerin:</t>
  </si>
  <si>
    <t>Unterschrift der lernenden Person:</t>
  </si>
  <si>
    <r>
      <t xml:space="preserve">Unterschrift des gesetzlichen Vertreters:                              </t>
    </r>
    <r>
      <rPr>
        <sz val="8"/>
        <rFont val="Arial"/>
        <family val="2"/>
      </rPr>
      <t>(bei nicht volljährigen Lernenden)</t>
    </r>
  </si>
  <si>
    <t>4. Einreichung</t>
  </si>
  <si>
    <t>Termine für die Einsendung:</t>
  </si>
  <si>
    <t>1. Semester</t>
  </si>
  <si>
    <t xml:space="preserve">28. Februar </t>
  </si>
  <si>
    <t>2. Semester</t>
  </si>
  <si>
    <t>31. August</t>
  </si>
  <si>
    <t>3. Semester</t>
  </si>
  <si>
    <t>4. Semester</t>
  </si>
  <si>
    <t xml:space="preserve">31. August </t>
  </si>
  <si>
    <t>5. Semester</t>
  </si>
  <si>
    <t>Lyss</t>
  </si>
  <si>
    <t>Ort und Datum:</t>
    <phoneticPr fontId="10" type="noConversion"/>
  </si>
  <si>
    <t>________________________________________</t>
  </si>
  <si>
    <t>Die verantwortliche Person (Unterschrift)</t>
    <phoneticPr fontId="10" type="noConversion"/>
  </si>
  <si>
    <t>Für die Richtigkeit:</t>
    <phoneticPr fontId="10" type="noConversion"/>
  </si>
  <si>
    <t>Gesamtergebnis Erfahrungsnote Betrieb</t>
    <phoneticPr fontId="10" type="noConversion"/>
  </si>
  <si>
    <t>Position 3. Erfahrungsnoten Betrieb (Lerndokumentation und Bildungsbericht)</t>
    <phoneticPr fontId="10" type="noConversion"/>
  </si>
  <si>
    <t>Position 2. Erfahrungsnoten überbetriebliche Kurse</t>
    <phoneticPr fontId="10" type="noConversion"/>
  </si>
  <si>
    <t>Position 1. Erfahrungsnote Berufskundlicher Unterricht</t>
    <phoneticPr fontId="10" type="noConversion"/>
  </si>
  <si>
    <t>Notenwerte</t>
    <phoneticPr fontId="10" type="noConversion"/>
  </si>
  <si>
    <t>Zusammenzug der Erfahrungsnoten</t>
    <phoneticPr fontId="10" type="noConversion"/>
  </si>
  <si>
    <t>4. Zusammenzug der Erfahrungsnoten</t>
    <phoneticPr fontId="10" type="noConversion"/>
  </si>
  <si>
    <t>Durchschnittsnote Pos. 3 für die Übernahme in das Qualifikationsverfahren</t>
    <phoneticPr fontId="10" type="noConversion"/>
  </si>
  <si>
    <t>5. Semester Bildungsbericht und Lerndokumentation, auf halbe Note gerundet</t>
  </si>
  <si>
    <t>4. Semester Bildungsbericht und Lerndokumentation, auf halbe Note gerundet</t>
  </si>
  <si>
    <t>3. Semester Bildungsbericht und Lerndokumentation, auf halbe Note gerundet</t>
  </si>
  <si>
    <t>2. Semester Bildungsbericht und Lerndokumentation, auf halbe Note gerundet</t>
  </si>
  <si>
    <t>1. Semester Bildungsbericht und Lerndokumentation, auf halbe Note gerundet</t>
    <phoneticPr fontId="10" type="noConversion"/>
  </si>
  <si>
    <t>Durchschnittsnote Pos. 2 für die Übernahme in das Qualifikationsverfahren</t>
    <phoneticPr fontId="10" type="noConversion"/>
  </si>
  <si>
    <t>Kurs E Forstliches Bauwesen, auf halbe Note gerundet</t>
    <phoneticPr fontId="10" type="noConversion"/>
  </si>
  <si>
    <t>Kurs D Waldbau, auf halbe Note gerundet</t>
    <phoneticPr fontId="10" type="noConversion"/>
  </si>
  <si>
    <t>Kurs C Holzernte III, auf halbe Note gerundet</t>
    <phoneticPr fontId="10" type="noConversion"/>
  </si>
  <si>
    <t>Kurs B Holzernte II, auf halbe Note gerundet</t>
    <phoneticPr fontId="10" type="noConversion"/>
  </si>
  <si>
    <t>Kurs A Holzernte I, auf halbe Note gerundet</t>
    <phoneticPr fontId="10" type="noConversion"/>
  </si>
  <si>
    <t>Art der überbetrieblichen Kurse</t>
    <phoneticPr fontId="10" type="noConversion"/>
  </si>
  <si>
    <t>Durchschnittsnote Pos. 1 für die Übernahme in das Qualifikationsverfahren</t>
    <phoneticPr fontId="10" type="noConversion"/>
  </si>
  <si>
    <t>Semesternote Berufsschule 6. Semester, auf halbe Note gerundet</t>
    <phoneticPr fontId="10" type="noConversion"/>
  </si>
  <si>
    <t>Semesternote Berufsschule 5. Semester, auf halbe Note gerundet</t>
    <phoneticPr fontId="10" type="noConversion"/>
  </si>
  <si>
    <t>Semesternote Berufsschule 4. Semester, auf halbe Note gerundet</t>
    <phoneticPr fontId="10" type="noConversion"/>
  </si>
  <si>
    <t>Semesternote Berufsschule 3. Semester, auf halbe Note gerundet</t>
    <phoneticPr fontId="10" type="noConversion"/>
  </si>
  <si>
    <t>Semesternote Berufsschule 2. Semester, auf halbe Note gerundet</t>
    <phoneticPr fontId="10" type="noConversion"/>
  </si>
  <si>
    <t>Semesternote Berufsschule 1. Semester, auf halbe Note gerundet</t>
    <phoneticPr fontId="10" type="noConversion"/>
  </si>
  <si>
    <t>Semesternoten Berufsschule</t>
  </si>
  <si>
    <t>Position 1. Erfahrungsnoten Berufsschule (Semesternoten)</t>
  </si>
  <si>
    <t>E-Mail:</t>
    <phoneticPr fontId="10" type="noConversion"/>
  </si>
  <si>
    <t>Tel.:</t>
    <phoneticPr fontId="10" type="noConversion"/>
  </si>
  <si>
    <t xml:space="preserve">Lehrbetrieb </t>
    <phoneticPr fontId="10" type="noConversion"/>
  </si>
  <si>
    <t>Berufsbildner</t>
    <phoneticPr fontId="10" type="noConversion"/>
  </si>
  <si>
    <t>Lehrbetrieb</t>
    <phoneticPr fontId="10" type="noConversion"/>
  </si>
  <si>
    <t>Zusammenzug der Erfahrungsnoten - Forstwart/Forstwartin</t>
  </si>
  <si>
    <t>Kurs D Ökologie, auf halbe Note gerundet</t>
  </si>
  <si>
    <t>Notenblatt zum Bildungsbericht 2. Semester</t>
  </si>
  <si>
    <t>Notenblatt zum Bildungsbericht 3. Semester</t>
  </si>
  <si>
    <t>Notenblatt zum Bildungsbericht 4. Semester</t>
  </si>
  <si>
    <t>Notenblatt zum Bildungsbericht 5. Semester</t>
  </si>
  <si>
    <t>Semesternoten/Erfahrungsnoten Betrieb</t>
  </si>
  <si>
    <t>Es können nur die weissen Zellen beschriften werden. Die farbigen sind gesperrt bzw. geschützt und es können keine Texteingaben gemacht werden. Teilweise sind diese farbigen Zellen mit Verknüpfungen versehen, dadurch werden Eingaben automatisch auf weitere Zellen oder Blätter übertragen.</t>
  </si>
  <si>
    <t>Die beiden pro Semester aufgefüllten Bewertungsformulare sind per Semesterende an die Notensammelstelle des Kantons zu senden. Gleiches gilt für das  "Notenblatt Lerndokumentation Zusammenzug der Semesternoten und Übersicht Semester 1-5".</t>
  </si>
  <si>
    <t>Die Wertung ist zwingend zu begründen. Die Noten müssen rekursfähig sein. Das heisst, dass die lernende Person beim Qualifikationsverfahren die Möglichkeit hat, gegen die Note Einsprache zu erheben.  In diesem Falle muss der Bewertende in der Lage sein, anhand der Notizen die Benotung zu begründen. Es ist zwingend und sehr wichtig, dass der lernenden Person die Note eröffnet wird und sie das Bewertungsblatt mit unterzeichnet.</t>
  </si>
  <si>
    <t>Rolle Berufsbildner/-in</t>
  </si>
  <si>
    <t>Der Berufsbildner / die Berufsbildnerin soll die lernenden Personen bei der Themenwahl unterstützen, sie bei der Bearbeitung der Arbeiten begleiten und nach jeder Arbeit eine Rückmeldung mit dem entsprechenden Begleitblatt erstellen.</t>
  </si>
  <si>
    <t>&gt; von der lernenden Person erarbeitete Berichte über selber ausgeführte Arbeiten während ihrer Lehre
&gt; wo möglich mit einfacher Kostenschätzung/Kalkulation</t>
  </si>
  <si>
    <t xml:space="preserve">&gt; Berechnung von Kosten- und Zeitaufwand einer Arbeit
&gt; Vorkalkulation oder Nachkalkulation (LZ g1.5)
</t>
  </si>
  <si>
    <t>Detaillierte Angaben zu diesem Auftrag findet man im Ordner «Lerndokumentation Betrieb», der bei Codoc erhältlich ist. Auf der Webseite www.codoc.ch können Musterberichte, ein Arbeitsauftrag sowie eine Planungshilfe heruntergeladen werden. Link:  https://www.codoc.ch/Hilfsmittel Lehre/Lernende/Lerndokumentation/Dokumente zum Herunterladen</t>
  </si>
  <si>
    <t>Der Berufsbildner / die Berufsbildnerin bewertet jeden Bericht mit dem "Bewertungsformular für die Lerndokumentation". Er/sie bespricht die Bewertungen und die Noten mit der lernenden Person. 
Die Noten der einzelnen Berichte werden in das "Notenblatt Lerndokumentation für Semester 1. - 5." (Tabelle 2 Zusammenzug Einzelnoten Lerndokumentation ...) übertragen. Die so ermittelte Semesternote wird  in das Formular „Notenblatt zum Bildungsbericht“ unter Position 2 (5. Lerndokumentation) eingetragen!</t>
  </si>
  <si>
    <t>Dieses Merkblatt wurde von einer Arbeitsgruppe erarbeitet und nach einer Vernehmlassung bereinigt. Die OdA Wald Schweiz hat das Merkblatt genehmigt und empfiehlt den kantonalen Behörden und den Lehrbetrieben, es umzusetzen.</t>
  </si>
  <si>
    <t>Datum:</t>
  </si>
  <si>
    <t xml:space="preserve">Die Note für die Lerndokumentation wird von dem Berufsbildner / der Berufsbildnerin ermittelt und im Gespräch mit der lernenden Person jeweils am Ende des Semesters besprochen. Hinweise zur Punkteverteilung/Abzügen sind auf dem Bewertungsformular einzutragen. </t>
  </si>
  <si>
    <t>Oda Wald Schweiz/Codoc</t>
  </si>
  <si>
    <t>4. Ausgabe, 06.12.2023</t>
  </si>
  <si>
    <t>Die vollständig ausgefüllten und von allen Beteiligten unterzeichnete Originale des „Notenblattes zum Bildungsbericht“ des "Notenblattes der Lerndokumentation" und der Bildungsbericht sind vom Lehrbetrieb an die Notensammelstelle des Kantons einzusenden, und in einer Kopie aufzubewahren. Die lernende Person und der Lehrbetrieb behalten und archivieren je eine Kopie der unterzeichneten Dokumente.</t>
  </si>
  <si>
    <t>Notensammelstelle des Kantons:</t>
  </si>
  <si>
    <r>
      <t>Datum:</t>
    </r>
    <r>
      <rPr>
        <sz val="10"/>
        <rFont val="Arial"/>
        <family val="2"/>
      </rPr>
      <t xml:space="preserve"> </t>
    </r>
  </si>
  <si>
    <r>
      <t xml:space="preserve">Unterschrift des gesetzlichen Vertreters:                              </t>
    </r>
    <r>
      <rPr>
        <sz val="10"/>
        <rFont val="Arial"/>
        <family val="2"/>
      </rPr>
      <t>(bei nicht volljährigen Lernenden)</t>
    </r>
  </si>
  <si>
    <t xml:space="preserve">Die Note für die Lerndokumentation wird von dem Berufsbildner/der Berufsbildnerin ermittelt und im Gespräch mit der lernenden Person jeweils am Ende des Semesters besprochen. Hinweise zur Punkteverteilung/Abzügen sind auf dem Bewertungsformular einzutragen. </t>
  </si>
  <si>
    <t>Die Noten der Lerndokumentation werden semesterweise in das Formular „Notenblatt zum Bildungsbericht“ unter Position 2 (5. Lerndokumentation) übertragen.</t>
  </si>
  <si>
    <t xml:space="preserve">              Exkursionsbericht</t>
  </si>
  <si>
    <r>
      <t xml:space="preserve">           </t>
    </r>
    <r>
      <rPr>
        <b/>
        <sz val="9"/>
        <rFont val="Arial"/>
        <family val="2"/>
      </rPr>
      <t xml:space="preserve">   Kalkulation</t>
    </r>
  </si>
  <si>
    <r>
      <t xml:space="preserve">          </t>
    </r>
    <r>
      <rPr>
        <b/>
        <sz val="9"/>
        <rFont val="Arial"/>
        <family val="2"/>
      </rPr>
      <t xml:space="preserve">    Naturbeobachtung</t>
    </r>
  </si>
  <si>
    <t xml:space="preserve">              Betriebsbeschrieb</t>
  </si>
  <si>
    <t xml:space="preserve">              Vergleichsstudie</t>
  </si>
  <si>
    <t xml:space="preserve">Die Note für die Lerndokumentation wird von demBerufsbildner/der Berufsbildnerin ermittelt und im Gespräch mit der lernenden Person jeweils am Ende des Semesters besprochen. Hinweise zur Punkteverteilung/Abzügen sind auf dem Bewertungsformular einzutragen. </t>
  </si>
  <si>
    <t>Es dürfen nur die maximal möglichen Punktezahlen pro Position eingegeben werden. Werden mehr Punkte eingesetzt meldet das Programm "Fehler".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</si>
</sst>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807]d/\ mmmm\ yyyy;@"/>
    <numFmt numFmtId="166" formatCode="dd/mm/yy;@"/>
  </numFmts>
  <fonts count="32" x14ac:knownFonts="1">
    <font>
      <sz val="10"/>
      <name val="Arial"/>
    </font>
    <font>
      <sz val="11"/>
      <color theme="1"/>
      <name val="Calibri"/>
      <family val="2"/>
      <scheme val="minor"/>
    </font>
    <font>
      <sz val="10"/>
      <name val="Arial"/>
      <family val="2"/>
    </font>
    <font>
      <b/>
      <sz val="9.5"/>
      <name val="Arial"/>
      <family val="2"/>
    </font>
    <font>
      <sz val="9.5"/>
      <name val="Arial"/>
      <family val="2"/>
    </font>
    <font>
      <sz val="9"/>
      <name val="Arial"/>
      <family val="2"/>
    </font>
    <font>
      <sz val="8"/>
      <name val="Arial"/>
      <family val="2"/>
    </font>
    <font>
      <b/>
      <sz val="10"/>
      <name val="Arial"/>
      <family val="2"/>
    </font>
    <font>
      <b/>
      <sz val="9"/>
      <name val="Arial"/>
      <family val="2"/>
    </font>
    <font>
      <b/>
      <sz val="18"/>
      <name val="Arial"/>
      <family val="2"/>
    </font>
    <font>
      <sz val="18"/>
      <name val="Arial"/>
      <family val="2"/>
    </font>
    <font>
      <sz val="14"/>
      <name val="Arial"/>
      <family val="2"/>
    </font>
    <font>
      <b/>
      <sz val="8"/>
      <name val="Arial"/>
      <family val="2"/>
    </font>
    <font>
      <b/>
      <i/>
      <sz val="10"/>
      <name val="Arial"/>
      <family val="2"/>
    </font>
    <font>
      <b/>
      <sz val="16"/>
      <name val="Arial"/>
      <family val="2"/>
    </font>
    <font>
      <i/>
      <sz val="8"/>
      <name val="Arial"/>
      <family val="2"/>
    </font>
    <font>
      <b/>
      <i/>
      <sz val="9"/>
      <name val="Arial"/>
      <family val="2"/>
    </font>
    <font>
      <i/>
      <sz val="9"/>
      <name val="Arial"/>
      <family val="2"/>
    </font>
    <font>
      <b/>
      <sz val="16"/>
      <color rgb="FFCC0000"/>
      <name val="Arial"/>
      <family val="2"/>
    </font>
    <font>
      <b/>
      <sz val="9"/>
      <color rgb="FFCC0000"/>
      <name val="Arial"/>
      <family val="2"/>
    </font>
    <font>
      <sz val="10"/>
      <name val="Arial"/>
      <family val="2"/>
    </font>
    <font>
      <u/>
      <sz val="10"/>
      <color indexed="12"/>
      <name val="Arial"/>
      <family val="2"/>
    </font>
    <font>
      <b/>
      <sz val="11"/>
      <name val="Arial"/>
      <family val="2"/>
    </font>
    <font>
      <sz val="11"/>
      <name val="Arial"/>
      <family val="2"/>
    </font>
    <font>
      <b/>
      <sz val="5"/>
      <name val="Arial"/>
      <family val="2"/>
    </font>
    <font>
      <b/>
      <sz val="6"/>
      <name val="Arial"/>
      <family val="2"/>
    </font>
    <font>
      <b/>
      <sz val="12"/>
      <name val="Arial"/>
      <family val="2"/>
    </font>
    <font>
      <sz val="10"/>
      <color indexed="8"/>
      <name val="Arial"/>
      <family val="2"/>
    </font>
    <font>
      <u/>
      <sz val="10"/>
      <color indexed="12"/>
      <name val="Arial"/>
      <family val="2"/>
    </font>
    <font>
      <sz val="6"/>
      <name val="Arial"/>
      <family val="2"/>
    </font>
    <font>
      <u/>
      <sz val="9"/>
      <color indexed="12"/>
      <name val="Arial"/>
      <family val="2"/>
    </font>
    <font>
      <sz val="10"/>
      <color theme="1"/>
      <name val="Calibri"/>
      <family val="2"/>
      <scheme val="minor"/>
    </font>
  </fonts>
  <fills count="6">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theme="5" tint="0.59999389629810485"/>
        <bgColor indexed="64"/>
      </patternFill>
    </fill>
    <fill>
      <patternFill patternType="solid">
        <fgColor theme="9" tint="0.39997558519241921"/>
        <bgColor indexed="64"/>
      </patternFill>
    </fill>
  </fills>
  <borders count="86">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dotted">
        <color indexed="64"/>
      </top>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right/>
      <top/>
      <bottom style="dotted">
        <color auto="1"/>
      </bottom>
      <diagonal/>
    </border>
    <border>
      <left/>
      <right/>
      <top style="thin">
        <color auto="1"/>
      </top>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7">
    <xf numFmtId="0" fontId="0" fillId="0" borderId="0"/>
    <xf numFmtId="0" fontId="2" fillId="0" borderId="0"/>
    <xf numFmtId="0" fontId="21" fillId="0" borderId="0" applyNumberFormat="0" applyFill="0" applyBorder="0" applyAlignment="0" applyProtection="0">
      <alignment vertical="top"/>
      <protection locked="0"/>
    </xf>
    <xf numFmtId="0" fontId="1" fillId="0" borderId="0"/>
    <xf numFmtId="0" fontId="20" fillId="0" borderId="0"/>
    <xf numFmtId="0" fontId="28" fillId="0" borderId="0" applyNumberFormat="0" applyFill="0" applyBorder="0" applyAlignment="0" applyProtection="0">
      <alignment vertical="top"/>
      <protection locked="0"/>
    </xf>
    <xf numFmtId="0" fontId="2" fillId="0" borderId="0"/>
  </cellStyleXfs>
  <cellXfs count="715">
    <xf numFmtId="0" fontId="0" fillId="0" borderId="0" xfId="0"/>
    <xf numFmtId="0" fontId="0" fillId="0" borderId="0" xfId="0" applyAlignment="1">
      <alignment horizontal="center"/>
    </xf>
    <xf numFmtId="0" fontId="0" fillId="0" borderId="0" xfId="0" applyAlignment="1">
      <alignment horizontal="left" vertical="center"/>
    </xf>
    <xf numFmtId="0" fontId="0" fillId="0" borderId="0" xfId="0" applyAlignment="1">
      <alignment horizontal="center" vertical="center"/>
    </xf>
    <xf numFmtId="0" fontId="11" fillId="0" borderId="0" xfId="0" applyFont="1" applyAlignment="1" applyProtection="1">
      <alignment horizontal="center" vertical="center"/>
      <protection hidden="1"/>
    </xf>
    <xf numFmtId="0" fontId="0" fillId="0" borderId="0" xfId="0" applyAlignment="1" applyProtection="1">
      <alignment horizontal="left" vertical="center"/>
      <protection hidden="1"/>
    </xf>
    <xf numFmtId="0" fontId="0" fillId="0" borderId="0" xfId="0" applyAlignment="1" applyProtection="1">
      <alignment horizontal="center" vertical="center"/>
      <protection hidden="1"/>
    </xf>
    <xf numFmtId="0" fontId="0" fillId="0" borderId="0" xfId="0" applyAlignment="1" applyProtection="1">
      <alignment horizontal="left"/>
      <protection hidden="1"/>
    </xf>
    <xf numFmtId="0" fontId="0" fillId="0" borderId="0" xfId="0" applyProtection="1">
      <protection hidden="1"/>
    </xf>
    <xf numFmtId="0" fontId="0" fillId="0" borderId="0" xfId="0" applyAlignment="1" applyProtection="1">
      <alignment horizontal="center"/>
      <protection hidden="1"/>
    </xf>
    <xf numFmtId="0" fontId="4" fillId="4" borderId="5" xfId="0" applyFont="1" applyFill="1" applyBorder="1" applyAlignment="1" applyProtection="1">
      <alignment horizontal="center" vertical="center" wrapText="1"/>
      <protection hidden="1"/>
    </xf>
    <xf numFmtId="0" fontId="4" fillId="4" borderId="6"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center"/>
      <protection hidden="1"/>
    </xf>
    <xf numFmtId="0" fontId="7" fillId="4" borderId="0" xfId="0" applyFont="1" applyFill="1" applyAlignment="1" applyProtection="1">
      <alignment horizontal="right" vertical="center"/>
      <protection hidden="1"/>
    </xf>
    <xf numFmtId="165" fontId="7" fillId="4" borderId="0" xfId="0" applyNumberFormat="1" applyFont="1" applyFill="1" applyAlignment="1" applyProtection="1">
      <alignment horizontal="left" vertical="center"/>
      <protection hidden="1"/>
    </xf>
    <xf numFmtId="0" fontId="7" fillId="4" borderId="0" xfId="0" applyFont="1" applyFill="1" applyAlignment="1" applyProtection="1">
      <alignment horizontal="center" vertical="center"/>
      <protection hidden="1"/>
    </xf>
    <xf numFmtId="0" fontId="5" fillId="0" borderId="0" xfId="0" applyFont="1" applyAlignment="1" applyProtection="1">
      <alignment horizontal="left" vertical="center"/>
      <protection hidden="1"/>
    </xf>
    <xf numFmtId="0" fontId="12" fillId="4" borderId="13" xfId="0" applyFont="1" applyFill="1" applyBorder="1" applyAlignment="1" applyProtection="1">
      <alignment horizontal="center" vertical="center" wrapText="1"/>
      <protection hidden="1"/>
    </xf>
    <xf numFmtId="0" fontId="12" fillId="4" borderId="14" xfId="0" applyFont="1" applyFill="1" applyBorder="1" applyAlignment="1" applyProtection="1">
      <alignment horizontal="center" vertical="center" wrapText="1"/>
      <protection hidden="1"/>
    </xf>
    <xf numFmtId="0" fontId="6" fillId="4" borderId="70" xfId="0" applyFont="1" applyFill="1" applyBorder="1" applyAlignment="1" applyProtection="1">
      <alignment horizontal="center" vertical="center" wrapText="1"/>
      <protection hidden="1"/>
    </xf>
    <xf numFmtId="0" fontId="12" fillId="4" borderId="11" xfId="0" applyFont="1" applyFill="1" applyBorder="1" applyAlignment="1" applyProtection="1">
      <alignment horizontal="center" vertical="center"/>
      <protection hidden="1"/>
    </xf>
    <xf numFmtId="0" fontId="6" fillId="4" borderId="13" xfId="0" applyFont="1" applyFill="1" applyBorder="1" applyAlignment="1" applyProtection="1">
      <alignment horizontal="center" vertical="center" wrapText="1"/>
      <protection hidden="1"/>
    </xf>
    <xf numFmtId="0" fontId="12" fillId="4" borderId="14" xfId="0" applyFont="1" applyFill="1" applyBorder="1" applyAlignment="1" applyProtection="1">
      <alignment horizontal="center" vertical="center"/>
      <protection hidden="1"/>
    </xf>
    <xf numFmtId="0" fontId="6" fillId="4" borderId="5" xfId="0" applyFont="1" applyFill="1" applyBorder="1" applyAlignment="1" applyProtection="1">
      <alignment horizontal="center" vertical="center" wrapText="1"/>
      <protection hidden="1"/>
    </xf>
    <xf numFmtId="0" fontId="12" fillId="4" borderId="18" xfId="0" applyFont="1" applyFill="1" applyBorder="1" applyAlignment="1" applyProtection="1">
      <alignment horizontal="center" vertical="center"/>
      <protection hidden="1"/>
    </xf>
    <xf numFmtId="0" fontId="6" fillId="4" borderId="3" xfId="0" applyFont="1" applyFill="1" applyBorder="1" applyAlignment="1" applyProtection="1">
      <alignment horizontal="center" vertical="center" wrapText="1"/>
      <protection hidden="1"/>
    </xf>
    <xf numFmtId="0" fontId="12" fillId="4" borderId="15" xfId="0" applyFont="1" applyFill="1" applyBorder="1" applyAlignment="1" applyProtection="1">
      <alignment horizontal="center" vertical="center"/>
      <protection hidden="1"/>
    </xf>
    <xf numFmtId="0" fontId="12" fillId="4" borderId="12" xfId="0" applyFont="1" applyFill="1" applyBorder="1" applyAlignment="1" applyProtection="1">
      <alignment horizontal="center" vertical="center"/>
      <protection hidden="1"/>
    </xf>
    <xf numFmtId="0" fontId="6" fillId="4" borderId="6" xfId="0" applyFont="1" applyFill="1" applyBorder="1" applyAlignment="1" applyProtection="1">
      <alignment horizontal="center" vertical="center" wrapText="1"/>
      <protection hidden="1"/>
    </xf>
    <xf numFmtId="0" fontId="6" fillId="4" borderId="59" xfId="0" applyFont="1" applyFill="1" applyBorder="1" applyAlignment="1" applyProtection="1">
      <alignment horizontal="left" vertical="center" wrapText="1"/>
      <protection hidden="1"/>
    </xf>
    <xf numFmtId="0" fontId="6" fillId="4" borderId="60" xfId="0" applyFont="1" applyFill="1" applyBorder="1" applyAlignment="1" applyProtection="1">
      <alignment horizontal="left" vertical="center" wrapText="1"/>
      <protection hidden="1"/>
    </xf>
    <xf numFmtId="0" fontId="6" fillId="4" borderId="72" xfId="0" applyFont="1" applyFill="1" applyBorder="1" applyAlignment="1" applyProtection="1">
      <alignment horizontal="center" vertical="center" wrapText="1"/>
      <protection hidden="1"/>
    </xf>
    <xf numFmtId="0" fontId="12" fillId="4" borderId="8" xfId="0" applyFont="1" applyFill="1" applyBorder="1" applyAlignment="1" applyProtection="1">
      <alignment horizontal="right" vertical="center" wrapText="1"/>
      <protection hidden="1"/>
    </xf>
    <xf numFmtId="0" fontId="12" fillId="4" borderId="9" xfId="0" applyFont="1" applyFill="1" applyBorder="1" applyAlignment="1" applyProtection="1">
      <alignment horizontal="center" vertical="center" wrapText="1"/>
      <protection hidden="1"/>
    </xf>
    <xf numFmtId="164" fontId="12" fillId="4" borderId="10" xfId="0" applyNumberFormat="1" applyFont="1" applyFill="1" applyBorder="1" applyAlignment="1" applyProtection="1">
      <alignment horizontal="center" vertical="center"/>
      <protection hidden="1"/>
    </xf>
    <xf numFmtId="0" fontId="8" fillId="4" borderId="0" xfId="0" applyFont="1" applyFill="1" applyAlignment="1" applyProtection="1">
      <alignment horizontal="left" vertical="center"/>
      <protection hidden="1"/>
    </xf>
    <xf numFmtId="0" fontId="8" fillId="4" borderId="0" xfId="0" applyFont="1" applyFill="1" applyAlignment="1" applyProtection="1">
      <alignment horizontal="right" vertical="center"/>
      <protection hidden="1"/>
    </xf>
    <xf numFmtId="165" fontId="8" fillId="4" borderId="0" xfId="0" applyNumberFormat="1"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5" fillId="4" borderId="0" xfId="0" applyFont="1" applyFill="1" applyAlignment="1" applyProtection="1">
      <alignment horizontal="center"/>
      <protection hidden="1"/>
    </xf>
    <xf numFmtId="0" fontId="2" fillId="4" borderId="0" xfId="0" applyFont="1" applyFill="1" applyAlignment="1" applyProtection="1">
      <alignment horizontal="center"/>
      <protection hidden="1"/>
    </xf>
    <xf numFmtId="0" fontId="2" fillId="0" borderId="0" xfId="1" applyProtection="1">
      <protection hidden="1"/>
    </xf>
    <xf numFmtId="0" fontId="2" fillId="0" borderId="0" xfId="1" applyAlignment="1" applyProtection="1">
      <alignment horizontal="center"/>
      <protection hidden="1"/>
    </xf>
    <xf numFmtId="0" fontId="2" fillId="0" borderId="0" xfId="1" applyAlignment="1" applyProtection="1">
      <alignment horizontal="left" vertical="center"/>
      <protection hidden="1"/>
    </xf>
    <xf numFmtId="0" fontId="2" fillId="0" borderId="0" xfId="1" applyAlignment="1" applyProtection="1">
      <alignment horizontal="center" vertical="center"/>
      <protection hidden="1"/>
    </xf>
    <xf numFmtId="0" fontId="13" fillId="0" borderId="0" xfId="1" applyFont="1" applyAlignment="1" applyProtection="1">
      <alignment horizontal="left" vertical="center"/>
      <protection hidden="1"/>
    </xf>
    <xf numFmtId="0" fontId="16" fillId="4" borderId="0" xfId="1" applyFont="1" applyFill="1" applyAlignment="1" applyProtection="1">
      <alignment horizontal="center"/>
      <protection hidden="1"/>
    </xf>
    <xf numFmtId="0" fontId="8" fillId="4" borderId="0" xfId="1" applyFont="1" applyFill="1" applyAlignment="1" applyProtection="1">
      <alignment horizontal="center" vertical="center"/>
      <protection hidden="1"/>
    </xf>
    <xf numFmtId="0" fontId="8" fillId="4" borderId="0" xfId="1" applyFont="1" applyFill="1" applyAlignment="1" applyProtection="1">
      <alignment horizontal="left" vertical="center"/>
      <protection hidden="1"/>
    </xf>
    <xf numFmtId="165" fontId="8" fillId="4" borderId="0" xfId="1" applyNumberFormat="1" applyFont="1" applyFill="1" applyAlignment="1" applyProtection="1">
      <alignment horizontal="left" vertical="center"/>
      <protection hidden="1"/>
    </xf>
    <xf numFmtId="0" fontId="8" fillId="4" borderId="0" xfId="1" applyFont="1" applyFill="1" applyAlignment="1" applyProtection="1">
      <alignment horizontal="right" vertical="center"/>
      <protection hidden="1"/>
    </xf>
    <xf numFmtId="164" fontId="12" fillId="4" borderId="10" xfId="1" applyNumberFormat="1" applyFont="1" applyFill="1" applyBorder="1" applyAlignment="1" applyProtection="1">
      <alignment horizontal="center" vertical="center"/>
      <protection hidden="1"/>
    </xf>
    <xf numFmtId="0" fontId="12" fillId="4" borderId="9" xfId="1" applyFont="1" applyFill="1" applyBorder="1" applyAlignment="1" applyProtection="1">
      <alignment horizontal="center" vertical="center" wrapText="1"/>
      <protection hidden="1"/>
    </xf>
    <xf numFmtId="0" fontId="12" fillId="4" borderId="8" xfId="1" applyFont="1" applyFill="1" applyBorder="1" applyAlignment="1" applyProtection="1">
      <alignment horizontal="right" vertical="center" wrapText="1"/>
      <protection hidden="1"/>
    </xf>
    <xf numFmtId="0" fontId="12" fillId="4" borderId="11" xfId="1" applyFont="1" applyFill="1" applyBorder="1" applyAlignment="1" applyProtection="1">
      <alignment horizontal="center" vertical="center"/>
      <protection hidden="1"/>
    </xf>
    <xf numFmtId="0" fontId="6" fillId="4" borderId="13" xfId="1" applyFont="1" applyFill="1" applyBorder="1" applyAlignment="1" applyProtection="1">
      <alignment horizontal="center" vertical="center" wrapText="1"/>
      <protection hidden="1"/>
    </xf>
    <xf numFmtId="0" fontId="6" fillId="4" borderId="72" xfId="1" applyFont="1" applyFill="1" applyBorder="1" applyAlignment="1" applyProtection="1">
      <alignment horizontal="center" vertical="center" wrapText="1"/>
      <protection hidden="1"/>
    </xf>
    <xf numFmtId="0" fontId="12" fillId="4" borderId="12" xfId="1" applyFont="1" applyFill="1" applyBorder="1" applyAlignment="1" applyProtection="1">
      <alignment horizontal="center" vertical="center"/>
      <protection hidden="1"/>
    </xf>
    <xf numFmtId="0" fontId="6" fillId="4" borderId="70" xfId="1" applyFont="1" applyFill="1" applyBorder="1" applyAlignment="1" applyProtection="1">
      <alignment horizontal="center" vertical="center" wrapText="1"/>
      <protection hidden="1"/>
    </xf>
    <xf numFmtId="0" fontId="6" fillId="4" borderId="60" xfId="1" applyFont="1" applyFill="1" applyBorder="1" applyAlignment="1" applyProtection="1">
      <alignment horizontal="left" vertical="center" wrapText="1"/>
      <protection hidden="1"/>
    </xf>
    <xf numFmtId="0" fontId="6" fillId="4" borderId="59" xfId="1" applyFont="1" applyFill="1" applyBorder="1" applyAlignment="1" applyProtection="1">
      <alignment horizontal="left" vertical="center" wrapText="1"/>
      <protection hidden="1"/>
    </xf>
    <xf numFmtId="0" fontId="12" fillId="4" borderId="15" xfId="1" applyFont="1" applyFill="1" applyBorder="1" applyAlignment="1" applyProtection="1">
      <alignment horizontal="center" vertical="center"/>
      <protection hidden="1"/>
    </xf>
    <xf numFmtId="0" fontId="6" fillId="4" borderId="3" xfId="1" applyFont="1" applyFill="1" applyBorder="1" applyAlignment="1" applyProtection="1">
      <alignment horizontal="center" vertical="center" wrapText="1"/>
      <protection hidden="1"/>
    </xf>
    <xf numFmtId="0" fontId="12" fillId="4" borderId="18" xfId="1" applyFont="1" applyFill="1" applyBorder="1" applyAlignment="1" applyProtection="1">
      <alignment horizontal="center" vertical="center"/>
      <protection hidden="1"/>
    </xf>
    <xf numFmtId="0" fontId="6" fillId="4" borderId="5" xfId="1" applyFont="1" applyFill="1" applyBorder="1" applyAlignment="1" applyProtection="1">
      <alignment horizontal="center" vertical="center" wrapText="1"/>
      <protection hidden="1"/>
    </xf>
    <xf numFmtId="0" fontId="6" fillId="4" borderId="6" xfId="1" applyFont="1" applyFill="1" applyBorder="1" applyAlignment="1" applyProtection="1">
      <alignment horizontal="center" vertical="center" wrapText="1"/>
      <protection hidden="1"/>
    </xf>
    <xf numFmtId="0" fontId="12" fillId="4" borderId="14" xfId="1" applyFont="1" applyFill="1" applyBorder="1" applyAlignment="1" applyProtection="1">
      <alignment horizontal="center" vertical="center"/>
      <protection hidden="1"/>
    </xf>
    <xf numFmtId="0" fontId="12" fillId="4" borderId="14" xfId="1" applyFont="1" applyFill="1" applyBorder="1" applyAlignment="1" applyProtection="1">
      <alignment horizontal="center" vertical="center" wrapText="1"/>
      <protection hidden="1"/>
    </xf>
    <xf numFmtId="0" fontId="12" fillId="4" borderId="13" xfId="1" applyFont="1" applyFill="1" applyBorder="1" applyAlignment="1" applyProtection="1">
      <alignment horizontal="center" vertical="center" wrapText="1"/>
      <protection hidden="1"/>
    </xf>
    <xf numFmtId="0" fontId="11" fillId="0" borderId="0" xfId="1" applyFont="1" applyAlignment="1" applyProtection="1">
      <alignment horizontal="center" vertical="center"/>
      <protection hidden="1"/>
    </xf>
    <xf numFmtId="0" fontId="3" fillId="4" borderId="8" xfId="0" applyFont="1" applyFill="1" applyBorder="1" applyAlignment="1" applyProtection="1">
      <alignment horizontal="left" vertical="center" wrapText="1"/>
      <protection hidden="1"/>
    </xf>
    <xf numFmtId="0" fontId="0" fillId="4" borderId="8" xfId="0" applyFill="1" applyBorder="1" applyAlignment="1" applyProtection="1">
      <alignment horizontal="left" vertical="center" wrapText="1"/>
      <protection hidden="1"/>
    </xf>
    <xf numFmtId="0" fontId="4" fillId="4" borderId="8" xfId="0" applyFont="1" applyFill="1" applyBorder="1" applyAlignment="1" applyProtection="1">
      <alignment horizontal="left" vertical="center" wrapText="1"/>
      <protection hidden="1"/>
    </xf>
    <xf numFmtId="0" fontId="4" fillId="4" borderId="8" xfId="0" applyFont="1" applyFill="1" applyBorder="1" applyAlignment="1" applyProtection="1">
      <alignment horizontal="center" vertical="center" wrapText="1"/>
      <protection hidden="1"/>
    </xf>
    <xf numFmtId="0" fontId="2" fillId="4" borderId="0" xfId="0" applyFont="1" applyFill="1" applyAlignment="1" applyProtection="1">
      <alignment horizontal="left" vertical="center"/>
      <protection hidden="1"/>
    </xf>
    <xf numFmtId="0" fontId="0" fillId="4" borderId="0" xfId="0" applyFill="1" applyAlignment="1" applyProtection="1">
      <alignment horizontal="center" vertical="center"/>
      <protection hidden="1"/>
    </xf>
    <xf numFmtId="0" fontId="0" fillId="4" borderId="0" xfId="0" applyFill="1" applyAlignment="1" applyProtection="1">
      <alignment horizontal="left" vertical="center"/>
      <protection hidden="1"/>
    </xf>
    <xf numFmtId="1" fontId="4" fillId="4" borderId="3" xfId="0" applyNumberFormat="1" applyFont="1" applyFill="1" applyBorder="1" applyAlignment="1" applyProtection="1">
      <alignment horizontal="center" vertical="center" wrapText="1"/>
      <protection hidden="1"/>
    </xf>
    <xf numFmtId="1" fontId="4" fillId="4" borderId="15" xfId="0" applyNumberFormat="1" applyFont="1" applyFill="1" applyBorder="1" applyAlignment="1" applyProtection="1">
      <alignment horizontal="center" vertical="center" wrapText="1"/>
      <protection hidden="1"/>
    </xf>
    <xf numFmtId="0" fontId="3" fillId="4" borderId="0" xfId="0" applyFont="1" applyFill="1" applyAlignment="1" applyProtection="1">
      <alignment horizontal="left"/>
      <protection hidden="1"/>
    </xf>
    <xf numFmtId="0" fontId="4" fillId="4" borderId="17" xfId="0" applyFont="1" applyFill="1" applyBorder="1" applyAlignment="1" applyProtection="1">
      <alignment horizontal="center"/>
      <protection hidden="1"/>
    </xf>
    <xf numFmtId="165" fontId="3" fillId="4" borderId="0" xfId="0" applyNumberFormat="1" applyFont="1" applyFill="1" applyAlignment="1" applyProtection="1">
      <alignment horizontal="left"/>
      <protection hidden="1"/>
    </xf>
    <xf numFmtId="0" fontId="3" fillId="4" borderId="0" xfId="0" applyFont="1" applyFill="1" applyAlignment="1" applyProtection="1">
      <alignment horizontal="left" vertical="center"/>
      <protection hidden="1"/>
    </xf>
    <xf numFmtId="0" fontId="3" fillId="4" borderId="0" xfId="0" applyFont="1" applyFill="1" applyAlignment="1" applyProtection="1">
      <alignment horizontal="center" vertical="center"/>
      <protection hidden="1"/>
    </xf>
    <xf numFmtId="0" fontId="4" fillId="4" borderId="0" xfId="0" applyFont="1" applyFill="1" applyAlignment="1" applyProtection="1">
      <alignment horizontal="center"/>
      <protection hidden="1"/>
    </xf>
    <xf numFmtId="0" fontId="6" fillId="0" borderId="70" xfId="0" applyFont="1" applyBorder="1" applyAlignment="1" applyProtection="1">
      <alignment horizontal="center" vertical="center" wrapText="1"/>
      <protection locked="0" hidden="1"/>
    </xf>
    <xf numFmtId="0" fontId="6" fillId="0" borderId="13" xfId="0" applyFont="1" applyBorder="1" applyAlignment="1" applyProtection="1">
      <alignment horizontal="center" vertical="center" wrapText="1"/>
      <protection locked="0" hidden="1"/>
    </xf>
    <xf numFmtId="0" fontId="6" fillId="0" borderId="5" xfId="0" applyFont="1" applyBorder="1" applyAlignment="1" applyProtection="1">
      <alignment horizontal="center" vertical="center" wrapText="1"/>
      <protection locked="0" hidden="1"/>
    </xf>
    <xf numFmtId="0" fontId="6" fillId="0" borderId="3" xfId="0" applyFont="1" applyBorder="1" applyAlignment="1" applyProtection="1">
      <alignment horizontal="center" vertical="center" wrapText="1"/>
      <protection locked="0" hidden="1"/>
    </xf>
    <xf numFmtId="0" fontId="6" fillId="0" borderId="6" xfId="0" applyFont="1" applyBorder="1" applyAlignment="1" applyProtection="1">
      <alignment horizontal="center" vertical="center" wrapText="1"/>
      <protection locked="0" hidden="1"/>
    </xf>
    <xf numFmtId="0" fontId="6" fillId="0" borderId="72" xfId="0" applyFont="1" applyBorder="1" applyAlignment="1" applyProtection="1">
      <alignment horizontal="center" vertical="center" wrapText="1"/>
      <protection locked="0" hidden="1"/>
    </xf>
    <xf numFmtId="0" fontId="5" fillId="4" borderId="1" xfId="0" applyFont="1" applyFill="1" applyBorder="1" applyAlignment="1" applyProtection="1">
      <alignment horizontal="center" vertical="center" wrapText="1"/>
      <protection locked="0" hidden="1"/>
    </xf>
    <xf numFmtId="0" fontId="8" fillId="4" borderId="2" xfId="0" applyFont="1" applyFill="1" applyBorder="1" applyAlignment="1" applyProtection="1">
      <alignment horizontal="center" vertical="center" wrapText="1"/>
      <protection locked="0" hidden="1"/>
    </xf>
    <xf numFmtId="166" fontId="4" fillId="4" borderId="72" xfId="0" applyNumberFormat="1" applyFont="1" applyFill="1" applyBorder="1" applyAlignment="1" applyProtection="1">
      <alignment horizontal="center" vertical="center" wrapText="1"/>
      <protection hidden="1"/>
    </xf>
    <xf numFmtId="166" fontId="4" fillId="4" borderId="3" xfId="0" applyNumberFormat="1" applyFont="1" applyFill="1" applyBorder="1" applyAlignment="1" applyProtection="1">
      <alignment horizontal="center" vertical="center" wrapText="1"/>
      <protection hidden="1"/>
    </xf>
    <xf numFmtId="166" fontId="4" fillId="4" borderId="70" xfId="0" applyNumberFormat="1" applyFont="1" applyFill="1" applyBorder="1" applyAlignment="1" applyProtection="1">
      <alignment horizontal="center" vertical="center" wrapText="1"/>
      <protection hidden="1"/>
    </xf>
    <xf numFmtId="166" fontId="4" fillId="4" borderId="6" xfId="0" applyNumberFormat="1" applyFont="1" applyFill="1" applyBorder="1" applyAlignment="1" applyProtection="1">
      <alignment horizontal="center" vertical="center" wrapText="1"/>
      <protection hidden="1"/>
    </xf>
    <xf numFmtId="164" fontId="4" fillId="4" borderId="3" xfId="0" applyNumberFormat="1" applyFont="1" applyFill="1" applyBorder="1" applyAlignment="1" applyProtection="1">
      <alignment horizontal="center" vertical="center" wrapText="1"/>
      <protection hidden="1"/>
    </xf>
    <xf numFmtId="164" fontId="4" fillId="4" borderId="15" xfId="0" applyNumberFormat="1" applyFont="1" applyFill="1" applyBorder="1" applyAlignment="1" applyProtection="1">
      <alignment horizontal="center" vertical="center" wrapText="1"/>
      <protection hidden="1"/>
    </xf>
    <xf numFmtId="164" fontId="4" fillId="4" borderId="6" xfId="0" applyNumberFormat="1" applyFont="1" applyFill="1" applyBorder="1" applyAlignment="1" applyProtection="1">
      <alignment horizontal="center" vertical="center" wrapText="1"/>
      <protection hidden="1"/>
    </xf>
    <xf numFmtId="164" fontId="4" fillId="4" borderId="16" xfId="0" applyNumberFormat="1" applyFont="1" applyFill="1" applyBorder="1" applyAlignment="1" applyProtection="1">
      <alignment horizontal="center" vertical="center" wrapText="1"/>
      <protection hidden="1"/>
    </xf>
    <xf numFmtId="166" fontId="4" fillId="4" borderId="11" xfId="0" applyNumberFormat="1" applyFont="1" applyFill="1" applyBorder="1" applyAlignment="1" applyProtection="1">
      <alignment horizontal="center" vertical="center" wrapText="1"/>
      <protection hidden="1"/>
    </xf>
    <xf numFmtId="166" fontId="4" fillId="4" borderId="15" xfId="0" applyNumberFormat="1" applyFont="1" applyFill="1" applyBorder="1" applyAlignment="1" applyProtection="1">
      <alignment horizontal="center" vertical="center" wrapText="1"/>
      <protection hidden="1"/>
    </xf>
    <xf numFmtId="166" fontId="4" fillId="4" borderId="79" xfId="0" applyNumberFormat="1" applyFont="1" applyFill="1" applyBorder="1" applyAlignment="1" applyProtection="1">
      <alignment horizontal="center" vertical="center" wrapText="1"/>
      <protection hidden="1"/>
    </xf>
    <xf numFmtId="166" fontId="4" fillId="4" borderId="16" xfId="0" applyNumberFormat="1" applyFont="1" applyFill="1" applyBorder="1" applyAlignment="1" applyProtection="1">
      <alignment horizontal="center" vertical="center" wrapText="1"/>
      <protection hidden="1"/>
    </xf>
    <xf numFmtId="0" fontId="6" fillId="0" borderId="70" xfId="1" applyFont="1" applyBorder="1" applyAlignment="1" applyProtection="1">
      <alignment horizontal="center" vertical="center" wrapText="1"/>
      <protection locked="0" hidden="1"/>
    </xf>
    <xf numFmtId="0" fontId="6" fillId="0" borderId="13" xfId="1" applyFont="1" applyBorder="1" applyAlignment="1" applyProtection="1">
      <alignment horizontal="center" vertical="center" wrapText="1"/>
      <protection locked="0" hidden="1"/>
    </xf>
    <xf numFmtId="0" fontId="6" fillId="0" borderId="5" xfId="1" applyFont="1" applyBorder="1" applyAlignment="1" applyProtection="1">
      <alignment horizontal="center" vertical="center" wrapText="1"/>
      <protection locked="0" hidden="1"/>
    </xf>
    <xf numFmtId="0" fontId="6" fillId="0" borderId="3" xfId="1" applyFont="1" applyBorder="1" applyAlignment="1" applyProtection="1">
      <alignment horizontal="center" vertical="center" wrapText="1"/>
      <protection locked="0" hidden="1"/>
    </xf>
    <xf numFmtId="0" fontId="6" fillId="0" borderId="6" xfId="1" applyFont="1" applyBorder="1" applyAlignment="1" applyProtection="1">
      <alignment horizontal="center" vertical="center" wrapText="1"/>
      <protection locked="0" hidden="1"/>
    </xf>
    <xf numFmtId="0" fontId="6" fillId="0" borderId="72" xfId="1" applyFont="1" applyBorder="1" applyAlignment="1" applyProtection="1">
      <alignment horizontal="center" vertical="center" wrapText="1"/>
      <protection locked="0" hidden="1"/>
    </xf>
    <xf numFmtId="0" fontId="8" fillId="0" borderId="0" xfId="1" applyFont="1" applyAlignment="1" applyProtection="1">
      <alignment horizontal="left"/>
      <protection locked="0" hidden="1"/>
    </xf>
    <xf numFmtId="0" fontId="8" fillId="0" borderId="0" xfId="1" applyFont="1" applyAlignment="1" applyProtection="1">
      <alignment horizontal="center"/>
      <protection locked="0" hidden="1"/>
    </xf>
    <xf numFmtId="0" fontId="12" fillId="4" borderId="7" xfId="1" applyFont="1" applyFill="1" applyBorder="1" applyAlignment="1" applyProtection="1">
      <alignment horizontal="left" vertical="center" wrapText="1"/>
      <protection hidden="1"/>
    </xf>
    <xf numFmtId="0" fontId="12" fillId="4" borderId="7" xfId="0" applyFont="1" applyFill="1" applyBorder="1" applyAlignment="1" applyProtection="1">
      <alignment horizontal="left" vertical="center" wrapText="1"/>
      <protection hidden="1"/>
    </xf>
    <xf numFmtId="0" fontId="2" fillId="0" borderId="0" xfId="1" applyProtection="1">
      <protection locked="0"/>
    </xf>
    <xf numFmtId="0" fontId="1" fillId="0" borderId="0" xfId="3"/>
    <xf numFmtId="0" fontId="2" fillId="0" borderId="0" xfId="6" applyProtection="1">
      <protection hidden="1"/>
    </xf>
    <xf numFmtId="0" fontId="2" fillId="0" borderId="0" xfId="6" applyAlignment="1" applyProtection="1">
      <alignment horizontal="center"/>
      <protection hidden="1"/>
    </xf>
    <xf numFmtId="0" fontId="2" fillId="0" borderId="0" xfId="6" applyAlignment="1" applyProtection="1">
      <alignment horizontal="left"/>
      <protection hidden="1"/>
    </xf>
    <xf numFmtId="164" fontId="2" fillId="4" borderId="15" xfId="6" applyNumberFormat="1" applyFill="1" applyBorder="1" applyAlignment="1" applyProtection="1">
      <alignment horizontal="center" vertical="center"/>
      <protection hidden="1"/>
    </xf>
    <xf numFmtId="164" fontId="7" fillId="5" borderId="83" xfId="6" applyNumberFormat="1" applyFont="1" applyFill="1" applyBorder="1" applyAlignment="1" applyProtection="1">
      <alignment horizontal="center" vertical="center"/>
      <protection hidden="1"/>
    </xf>
    <xf numFmtId="164" fontId="7" fillId="5" borderId="40" xfId="6" applyNumberFormat="1" applyFont="1" applyFill="1" applyBorder="1" applyAlignment="1" applyProtection="1">
      <alignment horizontal="center" vertical="center"/>
      <protection hidden="1"/>
    </xf>
    <xf numFmtId="164" fontId="2" fillId="4" borderId="16" xfId="6" applyNumberFormat="1" applyFill="1" applyBorder="1" applyAlignment="1" applyProtection="1">
      <alignment horizontal="center" vertical="center"/>
      <protection hidden="1"/>
    </xf>
    <xf numFmtId="0" fontId="5" fillId="0" borderId="0" xfId="0" applyFont="1" applyAlignment="1" applyProtection="1">
      <alignment horizontal="left"/>
      <protection locked="0" hidden="1"/>
    </xf>
    <xf numFmtId="0" fontId="12" fillId="4" borderId="7" xfId="0" applyFont="1" applyFill="1" applyBorder="1" applyAlignment="1" applyProtection="1">
      <alignment horizontal="left" vertical="center" wrapText="1"/>
      <protection hidden="1"/>
    </xf>
    <xf numFmtId="0" fontId="4" fillId="4" borderId="3" xfId="0" applyFont="1" applyFill="1" applyBorder="1" applyAlignment="1" applyProtection="1">
      <alignment horizontal="center" vertical="center" wrapText="1"/>
      <protection hidden="1"/>
    </xf>
    <xf numFmtId="164" fontId="2" fillId="4" borderId="66" xfId="6" applyNumberFormat="1" applyFill="1" applyBorder="1" applyAlignment="1" applyProtection="1">
      <alignment horizontal="center" vertical="center"/>
      <protection hidden="1"/>
    </xf>
    <xf numFmtId="164" fontId="2" fillId="4" borderId="84" xfId="6" applyNumberFormat="1" applyFill="1" applyBorder="1" applyAlignment="1" applyProtection="1">
      <alignment horizontal="center" vertical="center"/>
      <protection hidden="1"/>
    </xf>
    <xf numFmtId="0" fontId="11" fillId="0" borderId="0" xfId="1" applyFont="1" applyAlignment="1" applyProtection="1">
      <alignment horizontal="center" vertical="center"/>
      <protection locked="0"/>
    </xf>
    <xf numFmtId="0" fontId="2" fillId="0" borderId="0" xfId="1" applyAlignment="1" applyProtection="1">
      <alignment horizontal="left" vertical="center"/>
      <protection locked="0"/>
    </xf>
    <xf numFmtId="0" fontId="15" fillId="0" borderId="0" xfId="1" applyFont="1" applyAlignment="1" applyProtection="1">
      <alignment horizontal="left" vertical="center"/>
      <protection locked="0"/>
    </xf>
    <xf numFmtId="0" fontId="6" fillId="0" borderId="0" xfId="1" applyFont="1" applyAlignment="1" applyProtection="1">
      <alignment horizontal="left" vertical="center"/>
      <protection hidden="1"/>
    </xf>
    <xf numFmtId="0" fontId="29" fillId="0" borderId="0" xfId="1" applyFont="1" applyAlignment="1" applyProtection="1">
      <alignment horizontal="left" vertical="center"/>
      <protection locked="0"/>
    </xf>
    <xf numFmtId="0" fontId="29" fillId="0" borderId="0" xfId="1" applyFont="1" applyAlignment="1" applyProtection="1">
      <alignment horizontal="right" vertical="center"/>
      <protection hidden="1"/>
    </xf>
    <xf numFmtId="0" fontId="2" fillId="0" borderId="0" xfId="1" applyFont="1" applyProtection="1">
      <protection locked="0"/>
    </xf>
    <xf numFmtId="0" fontId="5" fillId="0" borderId="0" xfId="1" applyFont="1" applyProtection="1">
      <protection locked="0"/>
    </xf>
    <xf numFmtId="0" fontId="2" fillId="0" borderId="0" xfId="1" applyBorder="1" applyProtection="1">
      <protection locked="0"/>
    </xf>
    <xf numFmtId="0" fontId="5" fillId="0" borderId="59" xfId="1" applyFont="1" applyFill="1" applyBorder="1" applyAlignment="1" applyProtection="1">
      <alignment vertical="center" wrapText="1"/>
      <protection locked="0"/>
    </xf>
    <xf numFmtId="0" fontId="5" fillId="0" borderId="0" xfId="1" applyFont="1" applyBorder="1" applyProtection="1">
      <protection locked="0"/>
    </xf>
    <xf numFmtId="0" fontId="31" fillId="0" borderId="0" xfId="3" applyFont="1"/>
    <xf numFmtId="49" fontId="2" fillId="4" borderId="55" xfId="6" applyNumberFormat="1" applyFont="1" applyFill="1" applyBorder="1" applyAlignment="1" applyProtection="1">
      <alignment horizontal="right" vertical="center"/>
      <protection hidden="1"/>
    </xf>
    <xf numFmtId="0" fontId="21" fillId="4" borderId="55" xfId="5" applyFont="1" applyFill="1" applyBorder="1" applyAlignment="1" applyProtection="1">
      <alignment vertical="center"/>
      <protection hidden="1"/>
    </xf>
    <xf numFmtId="0" fontId="5" fillId="0" borderId="0" xfId="0" applyFont="1" applyAlignment="1" applyProtection="1">
      <alignment horizontal="left"/>
      <protection hidden="1"/>
    </xf>
    <xf numFmtId="0" fontId="2" fillId="0" borderId="0" xfId="1" applyAlignment="1" applyProtection="1">
      <alignment horizontal="left" vertical="center"/>
    </xf>
    <xf numFmtId="0" fontId="5" fillId="0" borderId="0" xfId="1" applyFont="1" applyAlignment="1" applyProtection="1">
      <alignment horizontal="left" vertical="center"/>
    </xf>
    <xf numFmtId="0" fontId="16" fillId="0" borderId="19" xfId="1" applyFont="1" applyBorder="1" applyAlignment="1" applyProtection="1">
      <alignment horizontal="center" vertical="top" wrapText="1"/>
    </xf>
    <xf numFmtId="0" fontId="16" fillId="0" borderId="20" xfId="1" applyFont="1" applyBorder="1" applyAlignment="1" applyProtection="1">
      <alignment horizontal="center" vertical="top" wrapText="1"/>
    </xf>
    <xf numFmtId="0" fontId="16" fillId="0" borderId="21" xfId="1" applyFont="1" applyBorder="1" applyAlignment="1" applyProtection="1">
      <alignment horizontal="center" vertical="center"/>
    </xf>
    <xf numFmtId="0" fontId="16" fillId="0" borderId="22" xfId="1" applyFont="1" applyBorder="1" applyAlignment="1" applyProtection="1">
      <alignment horizontal="center" vertical="center"/>
    </xf>
    <xf numFmtId="0" fontId="16" fillId="0" borderId="23" xfId="1" applyFont="1" applyBorder="1" applyAlignment="1" applyProtection="1">
      <alignment horizontal="center" vertical="center"/>
    </xf>
    <xf numFmtId="0" fontId="16" fillId="0" borderId="24" xfId="1" applyFont="1" applyBorder="1" applyAlignment="1" applyProtection="1">
      <alignment horizontal="center" vertical="center"/>
    </xf>
    <xf numFmtId="0" fontId="17" fillId="0" borderId="25" xfId="1" applyFont="1" applyBorder="1" applyAlignment="1" applyProtection="1">
      <alignment horizontal="left" vertical="center"/>
    </xf>
    <xf numFmtId="0" fontId="16" fillId="0" borderId="26" xfId="1" applyFont="1" applyBorder="1" applyAlignment="1" applyProtection="1">
      <alignment horizontal="center" vertical="center"/>
    </xf>
    <xf numFmtId="49" fontId="5" fillId="4" borderId="55" xfId="1" applyNumberFormat="1" applyFont="1" applyFill="1" applyBorder="1" applyAlignment="1" applyProtection="1">
      <alignment horizontal="right" vertical="center"/>
      <protection hidden="1"/>
    </xf>
    <xf numFmtId="0" fontId="30" fillId="4" borderId="35" xfId="2" applyFont="1" applyFill="1" applyBorder="1" applyAlignment="1" applyProtection="1">
      <alignment vertical="center"/>
      <protection hidden="1"/>
    </xf>
    <xf numFmtId="0" fontId="7" fillId="4" borderId="62" xfId="1" applyFont="1" applyFill="1" applyBorder="1" applyAlignment="1" applyProtection="1">
      <alignment horizontal="left"/>
      <protection hidden="1"/>
    </xf>
    <xf numFmtId="0" fontId="7" fillId="4" borderId="62" xfId="1" applyFont="1" applyFill="1" applyBorder="1" applyAlignment="1" applyProtection="1">
      <alignment horizontal="center"/>
      <protection hidden="1"/>
    </xf>
    <xf numFmtId="0" fontId="2" fillId="4" borderId="62" xfId="1" applyFont="1" applyFill="1" applyBorder="1" applyAlignment="1" applyProtection="1">
      <alignment horizontal="left"/>
      <protection hidden="1"/>
    </xf>
    <xf numFmtId="0" fontId="2" fillId="4" borderId="0" xfId="1" applyFont="1" applyFill="1" applyAlignment="1" applyProtection="1">
      <alignment horizontal="left"/>
      <protection hidden="1"/>
    </xf>
    <xf numFmtId="0" fontId="7" fillId="4" borderId="18" xfId="1" applyFont="1" applyFill="1" applyBorder="1" applyAlignment="1" applyProtection="1">
      <alignment horizontal="center" vertical="center"/>
      <protection hidden="1"/>
    </xf>
    <xf numFmtId="0" fontId="7" fillId="4" borderId="15" xfId="1" applyFont="1" applyFill="1" applyBorder="1" applyAlignment="1" applyProtection="1">
      <alignment horizontal="center" vertical="center"/>
      <protection hidden="1"/>
    </xf>
    <xf numFmtId="0" fontId="7" fillId="4" borderId="16" xfId="1" applyFont="1" applyFill="1" applyBorder="1" applyAlignment="1" applyProtection="1">
      <alignment horizontal="center" vertical="center"/>
      <protection hidden="1"/>
    </xf>
    <xf numFmtId="0" fontId="8" fillId="4" borderId="5" xfId="1" applyFont="1" applyFill="1" applyBorder="1" applyAlignment="1" applyProtection="1">
      <alignment horizontal="center" vertical="center"/>
      <protection hidden="1"/>
    </xf>
    <xf numFmtId="0" fontId="3" fillId="4" borderId="5" xfId="1" applyFont="1" applyFill="1" applyBorder="1" applyAlignment="1" applyProtection="1">
      <alignment horizontal="center" vertical="center"/>
      <protection hidden="1"/>
    </xf>
    <xf numFmtId="0" fontId="3" fillId="4" borderId="5" xfId="1" applyFont="1" applyFill="1" applyBorder="1" applyAlignment="1" applyProtection="1">
      <alignment horizontal="center" vertical="center" wrapText="1"/>
      <protection hidden="1"/>
    </xf>
    <xf numFmtId="0" fontId="3" fillId="4" borderId="3" xfId="1" applyFont="1" applyFill="1" applyBorder="1" applyAlignment="1" applyProtection="1">
      <alignment horizontal="center" vertical="center"/>
      <protection hidden="1"/>
    </xf>
    <xf numFmtId="164" fontId="3" fillId="4" borderId="3" xfId="1" applyNumberFormat="1" applyFont="1" applyFill="1" applyBorder="1" applyAlignment="1" applyProtection="1">
      <alignment horizontal="center" vertical="center"/>
      <protection hidden="1"/>
    </xf>
    <xf numFmtId="0" fontId="3" fillId="4" borderId="6" xfId="1" applyFont="1" applyFill="1" applyBorder="1" applyAlignment="1" applyProtection="1">
      <alignment horizontal="center" vertical="center"/>
      <protection hidden="1"/>
    </xf>
    <xf numFmtId="0" fontId="7" fillId="4" borderId="56" xfId="1" applyFont="1" applyFill="1" applyBorder="1" applyAlignment="1" applyProtection="1">
      <alignment horizontal="center" vertical="center"/>
      <protection hidden="1"/>
    </xf>
    <xf numFmtId="164" fontId="2" fillId="4" borderId="39" xfId="1" applyNumberFormat="1" applyFill="1" applyBorder="1" applyAlignment="1" applyProtection="1">
      <alignment horizontal="center" vertical="center"/>
      <protection hidden="1"/>
    </xf>
    <xf numFmtId="0" fontId="7" fillId="4" borderId="30" xfId="1" applyFont="1" applyFill="1" applyBorder="1" applyAlignment="1" applyProtection="1">
      <alignment horizontal="center" vertical="center"/>
      <protection hidden="1"/>
    </xf>
    <xf numFmtId="2" fontId="2" fillId="4" borderId="33" xfId="1" applyNumberFormat="1" applyFill="1" applyBorder="1" applyAlignment="1" applyProtection="1">
      <alignment horizontal="center" vertical="center"/>
      <protection hidden="1"/>
    </xf>
    <xf numFmtId="0" fontId="7" fillId="4" borderId="57" xfId="1" applyFont="1" applyFill="1" applyBorder="1" applyAlignment="1" applyProtection="1">
      <alignment horizontal="center" vertical="center"/>
      <protection hidden="1"/>
    </xf>
    <xf numFmtId="164" fontId="2" fillId="4" borderId="36" xfId="1" applyNumberFormat="1" applyFill="1" applyBorder="1" applyAlignment="1" applyProtection="1">
      <alignment horizontal="center" vertical="center"/>
      <protection hidden="1"/>
    </xf>
    <xf numFmtId="0" fontId="7" fillId="5" borderId="17" xfId="1" applyFont="1" applyFill="1" applyBorder="1" applyAlignment="1" applyProtection="1">
      <alignment horizontal="left"/>
      <protection hidden="1"/>
    </xf>
    <xf numFmtId="0" fontId="22" fillId="4" borderId="17" xfId="1" applyFont="1" applyFill="1" applyBorder="1" applyAlignment="1" applyProtection="1">
      <protection hidden="1"/>
    </xf>
    <xf numFmtId="0" fontId="7" fillId="4" borderId="0" xfId="1" applyFont="1" applyFill="1" applyAlignment="1" applyProtection="1">
      <alignment horizontal="left"/>
      <protection hidden="1"/>
    </xf>
    <xf numFmtId="165" fontId="7" fillId="4" borderId="0" xfId="1" applyNumberFormat="1" applyFont="1" applyFill="1" applyAlignment="1" applyProtection="1">
      <alignment horizontal="left"/>
      <protection hidden="1"/>
    </xf>
    <xf numFmtId="0" fontId="7" fillId="4" borderId="0" xfId="1" applyFont="1" applyFill="1" applyAlignment="1" applyProtection="1">
      <alignment horizontal="center"/>
      <protection hidden="1"/>
    </xf>
    <xf numFmtId="0" fontId="2" fillId="4" borderId="0" xfId="1" applyFill="1" applyAlignment="1" applyProtection="1">
      <alignment horizontal="left"/>
      <protection hidden="1"/>
    </xf>
    <xf numFmtId="0" fontId="2" fillId="4" borderId="0" xfId="1" applyFill="1" applyAlignment="1" applyProtection="1">
      <alignment horizontal="center"/>
      <protection hidden="1"/>
    </xf>
    <xf numFmtId="0" fontId="7" fillId="5" borderId="0" xfId="1" applyFont="1" applyFill="1" applyAlignment="1" applyProtection="1">
      <alignment horizontal="left"/>
      <protection hidden="1"/>
    </xf>
    <xf numFmtId="164" fontId="2" fillId="4" borderId="0" xfId="1" applyNumberFormat="1" applyFont="1" applyFill="1" applyAlignment="1" applyProtection="1">
      <alignment horizontal="left"/>
      <protection hidden="1"/>
    </xf>
    <xf numFmtId="49" fontId="8" fillId="4" borderId="0" xfId="1" applyNumberFormat="1" applyFont="1" applyFill="1" applyAlignment="1" applyProtection="1">
      <alignment horizontal="left" vertical="center"/>
      <protection hidden="1"/>
    </xf>
    <xf numFmtId="49" fontId="8" fillId="4" borderId="60" xfId="1" applyNumberFormat="1" applyFont="1" applyFill="1" applyBorder="1" applyAlignment="1" applyProtection="1">
      <alignment horizontal="left" vertical="center"/>
      <protection hidden="1"/>
    </xf>
    <xf numFmtId="49" fontId="8" fillId="4" borderId="73" xfId="1" applyNumberFormat="1" applyFont="1" applyFill="1" applyBorder="1" applyAlignment="1" applyProtection="1">
      <alignment horizontal="left" vertical="center"/>
      <protection hidden="1"/>
    </xf>
    <xf numFmtId="49" fontId="8" fillId="4" borderId="0" xfId="1" applyNumberFormat="1" applyFont="1" applyFill="1" applyAlignment="1" applyProtection="1">
      <alignment horizontal="center" vertical="center"/>
      <protection hidden="1"/>
    </xf>
    <xf numFmtId="49" fontId="5" fillId="4" borderId="73" xfId="1" applyNumberFormat="1" applyFont="1" applyFill="1" applyBorder="1" applyAlignment="1" applyProtection="1">
      <alignment horizontal="left" vertical="center"/>
      <protection hidden="1"/>
    </xf>
    <xf numFmtId="0" fontId="8" fillId="4" borderId="61" xfId="1" applyFont="1" applyFill="1" applyBorder="1" applyAlignment="1" applyProtection="1">
      <alignment horizontal="left" vertical="center"/>
      <protection hidden="1"/>
    </xf>
    <xf numFmtId="0" fontId="8" fillId="4" borderId="62" xfId="1" applyFont="1" applyFill="1" applyBorder="1" applyAlignment="1" applyProtection="1">
      <alignment horizontal="center" vertical="center"/>
      <protection hidden="1"/>
    </xf>
    <xf numFmtId="0" fontId="8" fillId="4" borderId="62" xfId="1" applyFont="1" applyFill="1" applyBorder="1" applyAlignment="1" applyProtection="1">
      <alignment horizontal="left" vertical="center"/>
      <protection hidden="1"/>
    </xf>
    <xf numFmtId="0" fontId="8" fillId="4" borderId="53" xfId="1" applyFont="1" applyFill="1" applyBorder="1" applyAlignment="1" applyProtection="1">
      <alignment horizontal="left" vertical="center"/>
      <protection hidden="1"/>
    </xf>
    <xf numFmtId="0" fontId="5" fillId="4" borderId="2" xfId="1" applyFont="1" applyFill="1" applyBorder="1" applyAlignment="1" applyProtection="1">
      <alignment horizontal="left" vertical="center"/>
      <protection hidden="1"/>
    </xf>
    <xf numFmtId="164" fontId="8" fillId="0" borderId="3" xfId="1" applyNumberFormat="1" applyFont="1" applyBorder="1" applyAlignment="1" applyProtection="1">
      <alignment horizontal="center" vertical="center"/>
      <protection locked="0" hidden="1"/>
    </xf>
    <xf numFmtId="0" fontId="5" fillId="4" borderId="1" xfId="0" applyFont="1" applyFill="1" applyBorder="1" applyAlignment="1" applyProtection="1">
      <alignment horizontal="center" vertical="center" wrapText="1"/>
      <protection hidden="1"/>
    </xf>
    <xf numFmtId="0" fontId="8" fillId="4" borderId="2" xfId="0" applyFont="1" applyFill="1" applyBorder="1" applyAlignment="1" applyProtection="1">
      <alignment horizontal="center" vertical="center" wrapText="1"/>
      <protection hidden="1"/>
    </xf>
    <xf numFmtId="0" fontId="5" fillId="0" borderId="0" xfId="0" applyFont="1" applyAlignment="1" applyProtection="1">
      <alignment horizontal="center"/>
      <protection locked="0" hidden="1"/>
    </xf>
    <xf numFmtId="0" fontId="7" fillId="5" borderId="62" xfId="1" applyFont="1" applyFill="1" applyBorder="1" applyAlignment="1" applyProtection="1">
      <alignment horizontal="left"/>
      <protection hidden="1"/>
    </xf>
    <xf numFmtId="0" fontId="8" fillId="4" borderId="62" xfId="1" applyFont="1" applyFill="1" applyBorder="1" applyAlignment="1" applyProtection="1">
      <alignment horizontal="left"/>
      <protection hidden="1"/>
    </xf>
    <xf numFmtId="0" fontId="8" fillId="4" borderId="62" xfId="1" applyFont="1" applyFill="1" applyBorder="1" applyAlignment="1" applyProtection="1">
      <alignment horizontal="center"/>
      <protection hidden="1"/>
    </xf>
    <xf numFmtId="0" fontId="5" fillId="4" borderId="62" xfId="1" applyFont="1" applyFill="1" applyBorder="1" applyAlignment="1" applyProtection="1">
      <alignment horizontal="left"/>
      <protection hidden="1"/>
    </xf>
    <xf numFmtId="0" fontId="23" fillId="4" borderId="0" xfId="1" applyFont="1" applyFill="1" applyAlignment="1" applyProtection="1">
      <alignment horizontal="left"/>
      <protection hidden="1"/>
    </xf>
    <xf numFmtId="0" fontId="22" fillId="4" borderId="0" xfId="1" applyFont="1" applyFill="1" applyAlignment="1" applyProtection="1">
      <alignment horizontal="left"/>
      <protection hidden="1"/>
    </xf>
    <xf numFmtId="164" fontId="23" fillId="4" borderId="0" xfId="1" applyNumberFormat="1" applyFont="1" applyFill="1" applyAlignment="1" applyProtection="1">
      <alignment horizontal="left"/>
      <protection hidden="1"/>
    </xf>
    <xf numFmtId="0" fontId="2" fillId="4" borderId="0" xfId="1" applyFont="1" applyFill="1" applyAlignment="1" applyProtection="1">
      <alignment horizontal="center"/>
      <protection hidden="1"/>
    </xf>
    <xf numFmtId="0" fontId="7" fillId="4" borderId="17" xfId="1" applyFont="1" applyFill="1" applyBorder="1" applyAlignment="1" applyProtection="1">
      <alignment horizontal="left"/>
      <protection hidden="1"/>
    </xf>
    <xf numFmtId="0" fontId="2" fillId="0" borderId="0" xfId="0" applyFont="1" applyAlignment="1" applyProtection="1">
      <alignment horizontal="left"/>
      <protection locked="0" hidden="1"/>
    </xf>
    <xf numFmtId="0" fontId="2" fillId="0" borderId="0" xfId="0" applyFont="1" applyAlignment="1" applyProtection="1">
      <alignment horizontal="center"/>
      <protection locked="0" hidden="1"/>
    </xf>
    <xf numFmtId="0" fontId="5" fillId="4" borderId="54" xfId="1" applyFont="1" applyFill="1" applyBorder="1" applyAlignment="1" applyProtection="1">
      <alignment vertical="center"/>
      <protection hidden="1"/>
    </xf>
    <xf numFmtId="0" fontId="5" fillId="4" borderId="38" xfId="1" applyFont="1" applyFill="1" applyBorder="1" applyAlignment="1" applyProtection="1">
      <alignment vertical="center" wrapText="1"/>
      <protection hidden="1"/>
    </xf>
    <xf numFmtId="0" fontId="5" fillId="4" borderId="19" xfId="1" applyFont="1" applyFill="1" applyBorder="1" applyAlignment="1" applyProtection="1">
      <alignment vertical="center"/>
      <protection hidden="1"/>
    </xf>
    <xf numFmtId="0" fontId="5" fillId="4" borderId="32" xfId="1" applyFont="1" applyFill="1" applyBorder="1" applyAlignment="1" applyProtection="1">
      <alignment vertical="center" wrapText="1"/>
      <protection hidden="1"/>
    </xf>
    <xf numFmtId="0" fontId="5" fillId="4" borderId="81" xfId="1" applyFont="1" applyFill="1" applyBorder="1" applyAlignment="1" applyProtection="1">
      <alignment vertical="center" wrapText="1"/>
      <protection hidden="1"/>
    </xf>
    <xf numFmtId="0" fontId="7" fillId="5" borderId="17" xfId="1" applyFont="1" applyFill="1" applyBorder="1" applyAlignment="1" applyProtection="1">
      <protection hidden="1"/>
    </xf>
    <xf numFmtId="0" fontId="7" fillId="4" borderId="17" xfId="1" applyFont="1" applyFill="1" applyBorder="1" applyAlignment="1" applyProtection="1">
      <protection hidden="1"/>
    </xf>
    <xf numFmtId="0" fontId="4" fillId="0" borderId="5" xfId="0" applyFont="1" applyBorder="1" applyAlignment="1" applyProtection="1">
      <alignment horizontal="left" vertical="center" wrapText="1"/>
      <protection locked="0" hidden="1"/>
    </xf>
    <xf numFmtId="0" fontId="4" fillId="0" borderId="3" xfId="0" applyFont="1" applyBorder="1" applyAlignment="1" applyProtection="1">
      <alignment horizontal="left" vertical="center" wrapText="1"/>
      <protection locked="0" hidden="1"/>
    </xf>
    <xf numFmtId="0" fontId="4" fillId="0" borderId="6" xfId="0" applyFont="1" applyBorder="1" applyAlignment="1" applyProtection="1">
      <alignment horizontal="left" vertical="center" wrapText="1"/>
      <protection locked="0" hidden="1"/>
    </xf>
    <xf numFmtId="164" fontId="2" fillId="5" borderId="14" xfId="6" applyNumberFormat="1" applyFill="1" applyBorder="1" applyAlignment="1" applyProtection="1">
      <alignment horizontal="center" vertical="center" wrapText="1"/>
      <protection hidden="1"/>
    </xf>
    <xf numFmtId="164" fontId="2" fillId="4" borderId="85" xfId="6" applyNumberFormat="1" applyFill="1" applyBorder="1" applyAlignment="1" applyProtection="1">
      <alignment horizontal="center" vertical="center"/>
      <protection hidden="1"/>
    </xf>
    <xf numFmtId="164" fontId="2" fillId="4" borderId="64" xfId="6" applyNumberFormat="1" applyFill="1" applyBorder="1" applyAlignment="1" applyProtection="1">
      <alignment horizontal="center" vertical="center"/>
      <protection hidden="1"/>
    </xf>
    <xf numFmtId="164" fontId="2" fillId="0" borderId="64" xfId="6" applyNumberFormat="1" applyBorder="1" applyAlignment="1" applyProtection="1">
      <alignment horizontal="center" vertical="center"/>
      <protection locked="0" hidden="1"/>
    </xf>
    <xf numFmtId="164" fontId="2" fillId="0" borderId="85" xfId="6" applyNumberFormat="1" applyBorder="1" applyAlignment="1" applyProtection="1">
      <alignment horizontal="center" vertical="center"/>
      <protection locked="0" hidden="1"/>
    </xf>
    <xf numFmtId="0" fontId="2" fillId="0" borderId="15" xfId="6" applyBorder="1" applyAlignment="1" applyProtection="1">
      <alignment horizontal="center" vertical="center" wrapText="1"/>
      <protection locked="0" hidden="1"/>
    </xf>
    <xf numFmtId="0" fontId="2" fillId="0" borderId="84" xfId="6" applyBorder="1" applyAlignment="1" applyProtection="1">
      <alignment horizontal="center" vertical="center" wrapText="1"/>
      <protection locked="0" hidden="1"/>
    </xf>
    <xf numFmtId="164" fontId="27" fillId="0" borderId="64" xfId="6" applyNumberFormat="1" applyFont="1" applyBorder="1" applyAlignment="1" applyProtection="1">
      <alignment horizontal="center" vertical="center"/>
      <protection locked="0" hidden="1"/>
    </xf>
    <xf numFmtId="0" fontId="19" fillId="0" borderId="31" xfId="1" applyFont="1" applyBorder="1" applyAlignment="1" applyProtection="1">
      <alignment horizontal="left" vertical="center" wrapText="1"/>
    </xf>
    <xf numFmtId="0" fontId="19" fillId="0" borderId="32" xfId="1" applyFont="1" applyBorder="1" applyAlignment="1" applyProtection="1">
      <alignment horizontal="left" vertical="center" wrapText="1"/>
    </xf>
    <xf numFmtId="0" fontId="19" fillId="0" borderId="33" xfId="1" applyFont="1" applyBorder="1" applyAlignment="1" applyProtection="1">
      <alignment horizontal="left" vertical="center" wrapText="1"/>
    </xf>
    <xf numFmtId="0" fontId="18" fillId="0" borderId="37" xfId="1" applyFont="1" applyBorder="1" applyAlignment="1" applyProtection="1">
      <alignment horizontal="center" vertical="center" wrapText="1"/>
    </xf>
    <xf numFmtId="0" fontId="18" fillId="0" borderId="38" xfId="1" applyFont="1" applyBorder="1" applyAlignment="1" applyProtection="1">
      <alignment horizontal="center" vertical="center" wrapText="1"/>
    </xf>
    <xf numFmtId="0" fontId="18" fillId="0" borderId="39" xfId="1" applyFont="1" applyBorder="1" applyAlignment="1" applyProtection="1">
      <alignment horizontal="center" vertical="center" wrapText="1"/>
    </xf>
    <xf numFmtId="0" fontId="19" fillId="0" borderId="31" xfId="1" applyFont="1" applyBorder="1" applyAlignment="1" applyProtection="1">
      <alignment horizontal="left" vertical="center" wrapText="1"/>
      <protection hidden="1"/>
    </xf>
    <xf numFmtId="0" fontId="19" fillId="0" borderId="32" xfId="1" applyFont="1" applyBorder="1" applyAlignment="1" applyProtection="1">
      <alignment horizontal="left" vertical="center" wrapText="1"/>
      <protection hidden="1"/>
    </xf>
    <xf numFmtId="0" fontId="19" fillId="0" borderId="33" xfId="1" applyFont="1" applyBorder="1" applyAlignment="1" applyProtection="1">
      <alignment horizontal="left" vertical="center" wrapText="1"/>
      <protection hidden="1"/>
    </xf>
    <xf numFmtId="0" fontId="19" fillId="0" borderId="34" xfId="1" applyFont="1" applyBorder="1" applyAlignment="1" applyProtection="1">
      <alignment horizontal="left" vertical="center" wrapText="1"/>
    </xf>
    <xf numFmtId="0" fontId="19" fillId="0" borderId="35" xfId="1" applyFont="1" applyBorder="1" applyAlignment="1" applyProtection="1">
      <alignment horizontal="left" vertical="center" wrapText="1"/>
    </xf>
    <xf numFmtId="0" fontId="19" fillId="0" borderId="36" xfId="1" applyFont="1" applyBorder="1" applyAlignment="1" applyProtection="1">
      <alignment horizontal="left" vertical="center" wrapText="1"/>
    </xf>
    <xf numFmtId="0" fontId="14" fillId="2" borderId="40" xfId="1" applyFont="1" applyFill="1" applyBorder="1" applyAlignment="1" applyProtection="1">
      <alignment horizontal="center" vertical="center"/>
    </xf>
    <xf numFmtId="0" fontId="9" fillId="2" borderId="8" xfId="1" applyFont="1" applyFill="1" applyBorder="1" applyAlignment="1" applyProtection="1">
      <alignment horizontal="center" vertical="center"/>
    </xf>
    <xf numFmtId="0" fontId="9" fillId="2" borderId="10" xfId="1" applyFont="1" applyFill="1" applyBorder="1" applyAlignment="1" applyProtection="1">
      <alignment horizontal="center" vertical="center"/>
    </xf>
    <xf numFmtId="0" fontId="8" fillId="0" borderId="3" xfId="1" applyFont="1" applyBorder="1" applyAlignment="1" applyProtection="1">
      <alignment horizontal="left" vertical="top"/>
    </xf>
    <xf numFmtId="0" fontId="5" fillId="0" borderId="3" xfId="1" applyFont="1" applyBorder="1" applyAlignment="1" applyProtection="1">
      <alignment horizontal="left" vertical="top" wrapText="1" shrinkToFit="1"/>
    </xf>
    <xf numFmtId="0" fontId="5" fillId="0" borderId="3" xfId="1" applyFont="1" applyBorder="1" applyAlignment="1" applyProtection="1">
      <alignment horizontal="left"/>
    </xf>
    <xf numFmtId="0" fontId="8" fillId="0" borderId="3" xfId="1" applyFont="1" applyBorder="1" applyAlignment="1" applyProtection="1">
      <alignment horizontal="left" vertical="top" wrapText="1"/>
    </xf>
    <xf numFmtId="0" fontId="5" fillId="0" borderId="3" xfId="1" applyFont="1" applyBorder="1" applyAlignment="1" applyProtection="1">
      <alignment horizontal="left" vertical="top" wrapText="1"/>
    </xf>
    <xf numFmtId="0" fontId="16" fillId="0" borderId="19" xfId="1" applyFont="1" applyBorder="1" applyAlignment="1" applyProtection="1">
      <alignment horizontal="left" vertical="top"/>
    </xf>
    <xf numFmtId="0" fontId="16" fillId="0" borderId="30" xfId="1" applyFont="1" applyBorder="1" applyAlignment="1" applyProtection="1">
      <alignment horizontal="left" vertical="top"/>
    </xf>
    <xf numFmtId="0" fontId="17" fillId="0" borderId="32" xfId="1" applyFont="1" applyBorder="1" applyAlignment="1" applyProtection="1">
      <alignment horizontal="left" vertical="top"/>
    </xf>
    <xf numFmtId="0" fontId="17" fillId="0" borderId="30" xfId="1" applyFont="1" applyBorder="1" applyAlignment="1" applyProtection="1">
      <alignment horizontal="left" vertical="top"/>
    </xf>
    <xf numFmtId="0" fontId="17" fillId="0" borderId="21" xfId="1" applyFont="1" applyBorder="1" applyAlignment="1" applyProtection="1">
      <alignment horizontal="left" vertical="top"/>
    </xf>
    <xf numFmtId="0" fontId="17" fillId="0" borderId="27" xfId="1" applyFont="1" applyBorder="1" applyAlignment="1" applyProtection="1">
      <alignment horizontal="left" vertical="top"/>
    </xf>
    <xf numFmtId="0" fontId="17" fillId="0" borderId="21" xfId="1" applyFont="1" applyBorder="1" applyAlignment="1" applyProtection="1">
      <alignment horizontal="left" vertical="top" wrapText="1"/>
    </xf>
    <xf numFmtId="0" fontId="17" fillId="0" borderId="46" xfId="1" applyFont="1" applyBorder="1" applyAlignment="1" applyProtection="1">
      <alignment horizontal="left" vertical="top" wrapText="1"/>
    </xf>
    <xf numFmtId="0" fontId="17" fillId="0" borderId="27" xfId="1" applyFont="1" applyBorder="1" applyAlignment="1" applyProtection="1">
      <alignment horizontal="left" vertical="top" wrapText="1"/>
    </xf>
    <xf numFmtId="0" fontId="17" fillId="0" borderId="28" xfId="1" applyFont="1" applyBorder="1" applyAlignment="1" applyProtection="1">
      <alignment horizontal="left" vertical="top" wrapText="1"/>
    </xf>
    <xf numFmtId="0" fontId="17" fillId="0" borderId="29" xfId="1" applyFont="1" applyBorder="1" applyAlignment="1" applyProtection="1">
      <alignment horizontal="left" vertical="top" wrapText="1"/>
    </xf>
    <xf numFmtId="0" fontId="17" fillId="0" borderId="47" xfId="1" applyFont="1" applyBorder="1" applyAlignment="1" applyProtection="1">
      <alignment horizontal="left" vertical="top" wrapText="1"/>
    </xf>
    <xf numFmtId="0" fontId="15" fillId="0" borderId="43" xfId="1" applyFont="1" applyBorder="1" applyAlignment="1" applyProtection="1">
      <alignment horizontal="center" vertical="top" wrapText="1"/>
    </xf>
    <xf numFmtId="0" fontId="15" fillId="0" borderId="44" xfId="1" applyFont="1" applyBorder="1" applyAlignment="1" applyProtection="1">
      <alignment horizontal="center" vertical="top" wrapText="1"/>
    </xf>
    <xf numFmtId="0" fontId="15" fillId="0" borderId="45" xfId="1" applyFont="1" applyBorder="1" applyAlignment="1" applyProtection="1">
      <alignment horizontal="center" vertical="top" wrapText="1"/>
    </xf>
    <xf numFmtId="0" fontId="17" fillId="0" borderId="25" xfId="1" applyFont="1" applyBorder="1" applyAlignment="1" applyProtection="1">
      <alignment horizontal="left" vertical="top" wrapText="1"/>
    </xf>
    <xf numFmtId="0" fontId="17" fillId="0" borderId="41" xfId="1" applyFont="1" applyBorder="1" applyAlignment="1" applyProtection="1">
      <alignment horizontal="left" vertical="top" wrapText="1"/>
    </xf>
    <xf numFmtId="0" fontId="16" fillId="0" borderId="25" xfId="1" applyFont="1" applyBorder="1" applyAlignment="1" applyProtection="1">
      <alignment horizontal="left" vertical="center" wrapText="1"/>
    </xf>
    <xf numFmtId="0" fontId="17" fillId="0" borderId="42" xfId="1" applyFont="1" applyBorder="1" applyAlignment="1" applyProtection="1">
      <alignment horizontal="left" vertical="center" wrapText="1"/>
    </xf>
    <xf numFmtId="0" fontId="17" fillId="0" borderId="41" xfId="1" applyFont="1" applyBorder="1" applyAlignment="1" applyProtection="1">
      <alignment horizontal="left" vertical="center" wrapText="1"/>
    </xf>
    <xf numFmtId="0" fontId="8" fillId="4" borderId="31" xfId="1" applyFont="1" applyFill="1" applyBorder="1" applyAlignment="1" applyProtection="1">
      <alignment horizontal="left" vertical="center" wrapText="1"/>
      <protection hidden="1"/>
    </xf>
    <xf numFmtId="0" fontId="5" fillId="4" borderId="30" xfId="1" applyFont="1" applyFill="1" applyBorder="1" applyAlignment="1" applyProtection="1">
      <alignment horizontal="left" vertical="center" wrapText="1"/>
      <protection hidden="1"/>
    </xf>
    <xf numFmtId="49" fontId="5" fillId="0" borderId="19" xfId="1" applyNumberFormat="1" applyFont="1" applyBorder="1" applyAlignment="1" applyProtection="1">
      <alignment horizontal="left" vertical="center" wrapText="1"/>
      <protection locked="0" hidden="1"/>
    </xf>
    <xf numFmtId="0" fontId="5" fillId="0" borderId="32" xfId="1" applyFont="1" applyBorder="1" applyAlignment="1" applyProtection="1">
      <alignment horizontal="left" vertical="center" wrapText="1"/>
      <protection locked="0" hidden="1"/>
    </xf>
    <xf numFmtId="0" fontId="5" fillId="0" borderId="33" xfId="1" applyFont="1" applyBorder="1" applyAlignment="1" applyProtection="1">
      <alignment horizontal="left" vertical="center" wrapText="1"/>
      <protection locked="0" hidden="1"/>
    </xf>
    <xf numFmtId="0" fontId="9" fillId="3" borderId="40" xfId="1" applyFont="1" applyFill="1" applyBorder="1" applyAlignment="1" applyProtection="1">
      <alignment horizontal="center" vertical="center" wrapText="1"/>
      <protection hidden="1"/>
    </xf>
    <xf numFmtId="0" fontId="9" fillId="3" borderId="8" xfId="1" applyFont="1" applyFill="1" applyBorder="1" applyAlignment="1" applyProtection="1">
      <alignment horizontal="center" vertical="center" wrapText="1"/>
      <protection hidden="1"/>
    </xf>
    <xf numFmtId="0" fontId="10" fillId="3" borderId="8" xfId="1" applyFont="1" applyFill="1" applyBorder="1" applyAlignment="1" applyProtection="1">
      <alignment horizontal="center" vertical="center" wrapText="1"/>
      <protection hidden="1"/>
    </xf>
    <xf numFmtId="0" fontId="10" fillId="3" borderId="10" xfId="1" applyFont="1" applyFill="1" applyBorder="1" applyAlignment="1" applyProtection="1">
      <alignment horizontal="center" vertical="center" wrapText="1"/>
      <protection hidden="1"/>
    </xf>
    <xf numFmtId="0" fontId="8" fillId="4" borderId="37" xfId="1" applyFont="1" applyFill="1" applyBorder="1" applyAlignment="1" applyProtection="1">
      <alignment horizontal="left" vertical="center" wrapText="1"/>
      <protection hidden="1"/>
    </xf>
    <xf numFmtId="0" fontId="5" fillId="4" borderId="56" xfId="1" applyFont="1" applyFill="1" applyBorder="1" applyAlignment="1" applyProtection="1">
      <alignment horizontal="left" vertical="center" wrapText="1"/>
      <protection hidden="1"/>
    </xf>
    <xf numFmtId="49" fontId="5" fillId="0" borderId="54" xfId="1" applyNumberFormat="1" applyFont="1" applyBorder="1" applyAlignment="1" applyProtection="1">
      <alignment horizontal="left" vertical="center" wrapText="1"/>
      <protection locked="0" hidden="1"/>
    </xf>
    <xf numFmtId="0" fontId="5" fillId="0" borderId="38" xfId="1" applyFont="1" applyBorder="1" applyAlignment="1" applyProtection="1">
      <alignment horizontal="left" vertical="center" wrapText="1"/>
      <protection locked="0" hidden="1"/>
    </xf>
    <xf numFmtId="0" fontId="5" fillId="0" borderId="39" xfId="1" applyFont="1" applyBorder="1" applyAlignment="1" applyProtection="1">
      <alignment horizontal="left" vertical="center" wrapText="1"/>
      <protection locked="0" hidden="1"/>
    </xf>
    <xf numFmtId="0" fontId="8" fillId="4" borderId="34" xfId="1" applyFont="1" applyFill="1" applyBorder="1" applyAlignment="1" applyProtection="1">
      <alignment horizontal="left" vertical="center" wrapText="1"/>
      <protection hidden="1"/>
    </xf>
    <xf numFmtId="0" fontId="5" fillId="4" borderId="57" xfId="1" applyFont="1" applyFill="1" applyBorder="1" applyAlignment="1" applyProtection="1">
      <alignment horizontal="left" vertical="center" wrapText="1"/>
      <protection hidden="1"/>
    </xf>
    <xf numFmtId="49" fontId="5" fillId="0" borderId="55" xfId="1" applyNumberFormat="1" applyFont="1" applyBorder="1" applyAlignment="1" applyProtection="1">
      <alignment horizontal="left" vertical="center" wrapText="1"/>
      <protection locked="0" hidden="1"/>
    </xf>
    <xf numFmtId="0" fontId="5" fillId="0" borderId="35" xfId="1" applyFont="1" applyBorder="1" applyProtection="1">
      <protection locked="0" hidden="1"/>
    </xf>
    <xf numFmtId="0" fontId="5" fillId="0" borderId="36" xfId="1" applyFont="1" applyBorder="1" applyProtection="1">
      <protection locked="0" hidden="1"/>
    </xf>
    <xf numFmtId="0" fontId="8" fillId="4" borderId="58" xfId="1" applyFont="1" applyFill="1" applyBorder="1" applyAlignment="1" applyProtection="1">
      <alignment horizontal="left" vertical="center" wrapText="1"/>
      <protection hidden="1"/>
    </xf>
    <xf numFmtId="0" fontId="5" fillId="4" borderId="49" xfId="1" applyFont="1" applyFill="1" applyBorder="1" applyAlignment="1" applyProtection="1">
      <alignment horizontal="left" vertical="center" wrapText="1"/>
      <protection hidden="1"/>
    </xf>
    <xf numFmtId="0" fontId="5" fillId="4" borderId="48" xfId="1" applyFont="1" applyFill="1" applyBorder="1" applyAlignment="1" applyProtection="1">
      <alignment horizontal="left" vertical="center" wrapText="1"/>
      <protection hidden="1"/>
    </xf>
    <xf numFmtId="0" fontId="5" fillId="4" borderId="17" xfId="1" applyFont="1" applyFill="1" applyBorder="1" applyAlignment="1" applyProtection="1">
      <alignment horizontal="left" vertical="center" wrapText="1"/>
      <protection hidden="1"/>
    </xf>
    <xf numFmtId="0" fontId="5" fillId="4" borderId="17" xfId="1" applyFont="1" applyFill="1" applyBorder="1" applyAlignment="1" applyProtection="1">
      <alignment vertical="center" wrapText="1"/>
      <protection hidden="1"/>
    </xf>
    <xf numFmtId="0" fontId="5" fillId="4" borderId="1" xfId="1" applyFont="1" applyFill="1" applyBorder="1" applyAlignment="1" applyProtection="1">
      <alignment vertical="center" wrapText="1"/>
      <protection hidden="1"/>
    </xf>
    <xf numFmtId="0" fontId="8" fillId="4" borderId="40" xfId="1" applyFont="1" applyFill="1" applyBorder="1" applyAlignment="1" applyProtection="1">
      <alignment horizontal="left" vertical="center" wrapText="1"/>
      <protection hidden="1"/>
    </xf>
    <xf numFmtId="0" fontId="5" fillId="4" borderId="7" xfId="1" applyFont="1" applyFill="1" applyBorder="1" applyAlignment="1" applyProtection="1">
      <alignment horizontal="left" vertical="center" wrapText="1"/>
      <protection hidden="1"/>
    </xf>
    <xf numFmtId="0" fontId="8" fillId="4" borderId="13" xfId="1" applyFont="1" applyFill="1" applyBorder="1" applyAlignment="1" applyProtection="1">
      <alignment horizontal="left" vertical="center" wrapText="1"/>
      <protection hidden="1"/>
    </xf>
    <xf numFmtId="0" fontId="8" fillId="4" borderId="14" xfId="1" applyFont="1" applyFill="1" applyBorder="1" applyAlignment="1" applyProtection="1">
      <alignment horizontal="left" vertical="center" wrapText="1"/>
      <protection hidden="1"/>
    </xf>
    <xf numFmtId="0" fontId="12" fillId="4" borderId="40" xfId="1" applyFont="1" applyFill="1" applyBorder="1" applyAlignment="1" applyProtection="1">
      <alignment horizontal="left" vertical="center" wrapText="1"/>
      <protection hidden="1"/>
    </xf>
    <xf numFmtId="0" fontId="12" fillId="4" borderId="7" xfId="1" applyFont="1" applyFill="1" applyBorder="1" applyAlignment="1" applyProtection="1">
      <alignment horizontal="left" vertical="center" wrapText="1"/>
      <protection hidden="1"/>
    </xf>
    <xf numFmtId="0" fontId="12" fillId="4" borderId="9" xfId="1" applyFont="1" applyFill="1" applyBorder="1" applyAlignment="1" applyProtection="1">
      <alignment horizontal="left" vertical="center" wrapText="1"/>
      <protection hidden="1"/>
    </xf>
    <xf numFmtId="0" fontId="12" fillId="4" borderId="13" xfId="1" applyFont="1" applyFill="1" applyBorder="1" applyAlignment="1" applyProtection="1">
      <alignment horizontal="left" vertical="center" wrapText="1"/>
      <protection hidden="1"/>
    </xf>
    <xf numFmtId="0" fontId="6" fillId="4" borderId="13" xfId="1" applyFont="1" applyFill="1" applyBorder="1" applyAlignment="1" applyProtection="1">
      <alignment horizontal="left" vertical="center" wrapText="1"/>
      <protection hidden="1"/>
    </xf>
    <xf numFmtId="0" fontId="12" fillId="4" borderId="58" xfId="1" applyFont="1" applyFill="1" applyBorder="1" applyAlignment="1" applyProtection="1">
      <alignment horizontal="left" vertical="top" wrapText="1"/>
      <protection hidden="1"/>
    </xf>
    <xf numFmtId="0" fontId="6" fillId="4" borderId="49" xfId="1" applyFont="1" applyFill="1" applyBorder="1" applyAlignment="1" applyProtection="1">
      <alignment horizontal="left" vertical="top" wrapText="1"/>
      <protection hidden="1"/>
    </xf>
    <xf numFmtId="0" fontId="6" fillId="4" borderId="70" xfId="1" applyFont="1" applyFill="1" applyBorder="1" applyAlignment="1" applyProtection="1">
      <alignment horizontal="left" vertical="center" wrapText="1"/>
      <protection hidden="1"/>
    </xf>
    <xf numFmtId="0" fontId="6" fillId="0" borderId="70" xfId="1" applyFont="1" applyBorder="1" applyAlignment="1" applyProtection="1">
      <alignment horizontal="left" vertical="center" wrapText="1"/>
      <protection locked="0" hidden="1"/>
    </xf>
    <xf numFmtId="0" fontId="12" fillId="4" borderId="40" xfId="1" applyFont="1" applyFill="1" applyBorder="1" applyAlignment="1" applyProtection="1">
      <alignment horizontal="left" vertical="top" wrapText="1"/>
      <protection hidden="1"/>
    </xf>
    <xf numFmtId="0" fontId="12" fillId="4" borderId="7" xfId="1" applyFont="1" applyFill="1" applyBorder="1" applyAlignment="1" applyProtection="1">
      <alignment horizontal="left" vertical="top" wrapText="1"/>
      <protection hidden="1"/>
    </xf>
    <xf numFmtId="0" fontId="6" fillId="0" borderId="13" xfId="1" applyFont="1" applyBorder="1" applyAlignment="1" applyProtection="1">
      <alignment horizontal="left" vertical="center" wrapText="1"/>
      <protection locked="0" hidden="1"/>
    </xf>
    <xf numFmtId="0" fontId="12" fillId="4" borderId="49" xfId="1" applyFont="1" applyFill="1" applyBorder="1" applyAlignment="1" applyProtection="1">
      <alignment horizontal="left" vertical="top" wrapText="1"/>
      <protection hidden="1"/>
    </xf>
    <xf numFmtId="0" fontId="12" fillId="4" borderId="59" xfId="1" applyFont="1" applyFill="1" applyBorder="1" applyAlignment="1" applyProtection="1">
      <alignment horizontal="left" vertical="top" wrapText="1"/>
      <protection hidden="1"/>
    </xf>
    <xf numFmtId="0" fontId="12" fillId="4" borderId="60" xfId="1" applyFont="1" applyFill="1" applyBorder="1" applyAlignment="1" applyProtection="1">
      <alignment horizontal="left" vertical="top" wrapText="1"/>
      <protection hidden="1"/>
    </xf>
    <xf numFmtId="0" fontId="12" fillId="4" borderId="52" xfId="1" applyFont="1" applyFill="1" applyBorder="1" applyAlignment="1" applyProtection="1">
      <alignment horizontal="left" vertical="top" wrapText="1"/>
      <protection hidden="1"/>
    </xf>
    <xf numFmtId="0" fontId="12" fillId="4" borderId="53" xfId="1" applyFont="1" applyFill="1" applyBorder="1" applyAlignment="1" applyProtection="1">
      <alignment horizontal="left" vertical="top" wrapText="1"/>
      <protection hidden="1"/>
    </xf>
    <xf numFmtId="0" fontId="6" fillId="4" borderId="5" xfId="1" applyFont="1" applyFill="1" applyBorder="1" applyAlignment="1" applyProtection="1">
      <alignment horizontal="left" vertical="center" wrapText="1"/>
      <protection hidden="1"/>
    </xf>
    <xf numFmtId="0" fontId="6" fillId="0" borderId="5" xfId="1" applyFont="1" applyBorder="1" applyAlignment="1" applyProtection="1">
      <alignment horizontal="left" vertical="center" wrapText="1"/>
      <protection locked="0" hidden="1"/>
    </xf>
    <xf numFmtId="0" fontId="6" fillId="4" borderId="3" xfId="1" applyFont="1" applyFill="1" applyBorder="1" applyAlignment="1" applyProtection="1">
      <alignment horizontal="left" vertical="center" wrapText="1"/>
      <protection hidden="1"/>
    </xf>
    <xf numFmtId="0" fontId="6" fillId="0" borderId="3" xfId="1" applyFont="1" applyBorder="1" applyAlignment="1" applyProtection="1">
      <alignment horizontal="left" vertical="center" wrapText="1"/>
      <protection locked="0" hidden="1"/>
    </xf>
    <xf numFmtId="0" fontId="6" fillId="4" borderId="19" xfId="1" applyFont="1" applyFill="1" applyBorder="1" applyAlignment="1" applyProtection="1">
      <alignment horizontal="left" vertical="center" wrapText="1"/>
      <protection hidden="1"/>
    </xf>
    <xf numFmtId="0" fontId="6" fillId="4" borderId="30" xfId="1" applyFont="1" applyFill="1" applyBorder="1" applyAlignment="1" applyProtection="1">
      <alignment horizontal="left" vertical="center" wrapText="1"/>
      <protection hidden="1"/>
    </xf>
    <xf numFmtId="0" fontId="6" fillId="0" borderId="19" xfId="1" applyFont="1" applyBorder="1" applyAlignment="1" applyProtection="1">
      <alignment horizontal="left" vertical="center" wrapText="1"/>
      <protection locked="0" hidden="1"/>
    </xf>
    <xf numFmtId="0" fontId="6" fillId="0" borderId="32" xfId="1" applyFont="1" applyBorder="1" applyAlignment="1" applyProtection="1">
      <alignment horizontal="left" vertical="center" wrapText="1"/>
      <protection locked="0" hidden="1"/>
    </xf>
    <xf numFmtId="0" fontId="6" fillId="0" borderId="30" xfId="1" applyFont="1" applyBorder="1" applyAlignment="1" applyProtection="1">
      <alignment horizontal="left" vertical="center" wrapText="1"/>
      <protection locked="0" hidden="1"/>
    </xf>
    <xf numFmtId="0" fontId="12" fillId="4" borderId="58" xfId="1" applyFont="1" applyFill="1" applyBorder="1" applyAlignment="1" applyProtection="1">
      <alignment horizontal="left" vertical="center" wrapText="1"/>
      <protection hidden="1"/>
    </xf>
    <xf numFmtId="0" fontId="6" fillId="4" borderId="49" xfId="1" applyFont="1" applyFill="1" applyBorder="1" applyAlignment="1" applyProtection="1">
      <alignment horizontal="left" vertical="center" wrapText="1"/>
      <protection hidden="1"/>
    </xf>
    <xf numFmtId="0" fontId="6" fillId="0" borderId="6" xfId="1" applyFont="1" applyBorder="1" applyAlignment="1" applyProtection="1">
      <alignment horizontal="left" vertical="center" wrapText="1"/>
      <protection locked="0" hidden="1"/>
    </xf>
    <xf numFmtId="0" fontId="6" fillId="4" borderId="52" xfId="1" applyFont="1" applyFill="1" applyBorder="1" applyAlignment="1" applyProtection="1">
      <alignment horizontal="left" vertical="center" wrapText="1"/>
      <protection hidden="1"/>
    </xf>
    <xf numFmtId="0" fontId="6" fillId="4" borderId="53" xfId="1" applyFont="1" applyFill="1" applyBorder="1" applyAlignment="1" applyProtection="1">
      <alignment horizontal="left" vertical="center" wrapText="1"/>
      <protection hidden="1"/>
    </xf>
    <xf numFmtId="0" fontId="6" fillId="4" borderId="6" xfId="1" applyFont="1" applyFill="1" applyBorder="1" applyAlignment="1" applyProtection="1">
      <alignment horizontal="left" vertical="center" wrapText="1"/>
      <protection hidden="1"/>
    </xf>
    <xf numFmtId="0" fontId="6" fillId="0" borderId="55" xfId="1" applyFont="1" applyBorder="1" applyAlignment="1" applyProtection="1">
      <alignment horizontal="left" vertical="center" wrapText="1"/>
      <protection locked="0" hidden="1"/>
    </xf>
    <xf numFmtId="0" fontId="6" fillId="0" borderId="35" xfId="1" applyFont="1" applyBorder="1" applyAlignment="1" applyProtection="1">
      <alignment horizontal="left" vertical="center" wrapText="1"/>
      <protection locked="0" hidden="1"/>
    </xf>
    <xf numFmtId="0" fontId="6" fillId="0" borderId="57" xfId="1" applyFont="1" applyBorder="1" applyAlignment="1" applyProtection="1">
      <alignment horizontal="left" vertical="center" wrapText="1"/>
      <protection locked="0" hidden="1"/>
    </xf>
    <xf numFmtId="0" fontId="6" fillId="4" borderId="54" xfId="1" applyFont="1" applyFill="1" applyBorder="1" applyAlignment="1" applyProtection="1">
      <alignment horizontal="left" vertical="center" wrapText="1"/>
      <protection hidden="1"/>
    </xf>
    <xf numFmtId="0" fontId="6" fillId="4" borderId="56" xfId="1" applyFont="1" applyFill="1" applyBorder="1" applyAlignment="1" applyProtection="1">
      <alignment horizontal="left" vertical="center" wrapText="1"/>
      <protection hidden="1"/>
    </xf>
    <xf numFmtId="0" fontId="6" fillId="0" borderId="54" xfId="1" applyFont="1" applyBorder="1" applyAlignment="1" applyProtection="1">
      <alignment horizontal="left" vertical="center" wrapText="1"/>
      <protection locked="0" hidden="1"/>
    </xf>
    <xf numFmtId="0" fontId="6" fillId="0" borderId="38" xfId="1" applyFont="1" applyBorder="1" applyAlignment="1" applyProtection="1">
      <alignment horizontal="left" vertical="center" wrapText="1"/>
      <protection locked="0" hidden="1"/>
    </xf>
    <xf numFmtId="0" fontId="6" fillId="0" borderId="56" xfId="1" applyFont="1" applyBorder="1" applyAlignment="1" applyProtection="1">
      <alignment horizontal="left" vertical="center" wrapText="1"/>
      <protection locked="0" hidden="1"/>
    </xf>
    <xf numFmtId="0" fontId="6" fillId="4" borderId="55" xfId="1" applyFont="1" applyFill="1" applyBorder="1" applyAlignment="1" applyProtection="1">
      <alignment horizontal="left" vertical="center" wrapText="1"/>
      <protection hidden="1"/>
    </xf>
    <xf numFmtId="0" fontId="6" fillId="4" borderId="57" xfId="1" applyFont="1" applyFill="1" applyBorder="1" applyAlignment="1" applyProtection="1">
      <alignment horizontal="left" vertical="center" wrapText="1"/>
      <protection hidden="1"/>
    </xf>
    <xf numFmtId="0" fontId="6" fillId="4" borderId="72" xfId="1" applyFont="1" applyFill="1" applyBorder="1" applyAlignment="1" applyProtection="1">
      <alignment horizontal="left" vertical="center" wrapText="1"/>
      <protection hidden="1"/>
    </xf>
    <xf numFmtId="0" fontId="6" fillId="0" borderId="72" xfId="1" applyFont="1" applyBorder="1" applyAlignment="1" applyProtection="1">
      <alignment horizontal="left" vertical="center" wrapText="1"/>
      <protection locked="0" hidden="1"/>
    </xf>
    <xf numFmtId="0" fontId="12" fillId="4" borderId="0" xfId="1" applyFont="1" applyFill="1" applyAlignment="1" applyProtection="1">
      <alignment horizontal="left" vertical="center" wrapText="1"/>
      <protection hidden="1"/>
    </xf>
    <xf numFmtId="0" fontId="6" fillId="4" borderId="0" xfId="1" applyFont="1" applyFill="1" applyAlignment="1" applyProtection="1">
      <alignment vertical="center" wrapText="1"/>
      <protection hidden="1"/>
    </xf>
    <xf numFmtId="0" fontId="6" fillId="4" borderId="7" xfId="1" applyFont="1" applyFill="1" applyBorder="1" applyAlignment="1" applyProtection="1">
      <alignment horizontal="left" vertical="top" wrapText="1"/>
      <protection hidden="1"/>
    </xf>
    <xf numFmtId="0" fontId="12" fillId="4" borderId="8" xfId="1" applyFont="1" applyFill="1" applyBorder="1" applyAlignment="1" applyProtection="1">
      <alignment horizontal="left" vertical="center" wrapText="1"/>
      <protection hidden="1"/>
    </xf>
    <xf numFmtId="0" fontId="6" fillId="4" borderId="8" xfId="1" applyFont="1" applyFill="1" applyBorder="1" applyAlignment="1" applyProtection="1">
      <alignment horizontal="left" vertical="center" wrapText="1"/>
      <protection hidden="1"/>
    </xf>
    <xf numFmtId="0" fontId="8" fillId="0" borderId="17" xfId="1" applyFont="1" applyBorder="1" applyAlignment="1" applyProtection="1">
      <alignment horizontal="left" vertical="center"/>
      <protection locked="0" hidden="1"/>
    </xf>
    <xf numFmtId="165" fontId="5" fillId="0" borderId="17" xfId="1" applyNumberFormat="1" applyFont="1" applyBorder="1" applyAlignment="1" applyProtection="1">
      <alignment horizontal="left" vertical="center"/>
      <protection locked="0" hidden="1"/>
    </xf>
    <xf numFmtId="0" fontId="5" fillId="0" borderId="17" xfId="1" applyFont="1" applyBorder="1" applyAlignment="1" applyProtection="1">
      <alignment vertical="center"/>
      <protection locked="0" hidden="1"/>
    </xf>
    <xf numFmtId="0" fontId="6" fillId="0" borderId="54" xfId="0" applyFont="1" applyBorder="1" applyAlignment="1" applyProtection="1">
      <alignment horizontal="left" vertical="center" wrapText="1"/>
      <protection locked="0"/>
    </xf>
    <xf numFmtId="0" fontId="6" fillId="0" borderId="38" xfId="0" applyFont="1" applyBorder="1" applyAlignment="1" applyProtection="1">
      <alignment horizontal="left" vertical="center" wrapText="1"/>
      <protection locked="0"/>
    </xf>
    <xf numFmtId="0" fontId="6" fillId="0" borderId="56"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6" fillId="0" borderId="32" xfId="0" applyFont="1" applyBorder="1" applyAlignment="1" applyProtection="1">
      <alignment horizontal="left" vertical="center" wrapText="1"/>
      <protection locked="0"/>
    </xf>
    <xf numFmtId="0" fontId="6" fillId="0" borderId="30" xfId="0" applyFont="1" applyBorder="1" applyAlignment="1" applyProtection="1">
      <alignment horizontal="left" vertical="center" wrapText="1"/>
      <protection locked="0"/>
    </xf>
    <xf numFmtId="0" fontId="6" fillId="0" borderId="55" xfId="0" applyFont="1" applyBorder="1" applyAlignment="1" applyProtection="1">
      <alignment horizontal="left" vertical="center" wrapText="1"/>
      <protection locked="0"/>
    </xf>
    <xf numFmtId="0" fontId="6" fillId="0" borderId="35"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6" fillId="4" borderId="19" xfId="0" applyFont="1" applyFill="1" applyBorder="1" applyAlignment="1" applyProtection="1">
      <alignment horizontal="left" vertical="center" wrapText="1"/>
      <protection hidden="1"/>
    </xf>
    <xf numFmtId="0" fontId="6" fillId="4" borderId="30" xfId="0" applyFont="1" applyFill="1" applyBorder="1" applyAlignment="1" applyProtection="1">
      <alignment horizontal="left" vertical="center" wrapText="1"/>
      <protection hidden="1"/>
    </xf>
    <xf numFmtId="0" fontId="6" fillId="4" borderId="55" xfId="0" applyFont="1" applyFill="1" applyBorder="1" applyAlignment="1" applyProtection="1">
      <alignment horizontal="left" vertical="center" wrapText="1"/>
      <protection hidden="1"/>
    </xf>
    <xf numFmtId="0" fontId="6" fillId="4" borderId="57" xfId="0" applyFont="1" applyFill="1" applyBorder="1" applyAlignment="1" applyProtection="1">
      <alignment horizontal="left" vertical="center" wrapText="1"/>
      <protection hidden="1"/>
    </xf>
    <xf numFmtId="0" fontId="12" fillId="4" borderId="58" xfId="0" applyFont="1" applyFill="1" applyBorder="1" applyAlignment="1" applyProtection="1">
      <alignment horizontal="left" vertical="top" wrapText="1"/>
      <protection hidden="1"/>
    </xf>
    <xf numFmtId="0" fontId="12" fillId="4" borderId="49" xfId="0" applyFont="1" applyFill="1" applyBorder="1" applyAlignment="1" applyProtection="1">
      <alignment horizontal="left" vertical="top" wrapText="1"/>
      <protection hidden="1"/>
    </xf>
    <xf numFmtId="0" fontId="12" fillId="4" borderId="59" xfId="0" applyFont="1" applyFill="1" applyBorder="1" applyAlignment="1" applyProtection="1">
      <alignment horizontal="left" vertical="top" wrapText="1"/>
      <protection hidden="1"/>
    </xf>
    <xf numFmtId="0" fontId="12" fillId="4" borderId="60" xfId="0" applyFont="1" applyFill="1" applyBorder="1" applyAlignment="1" applyProtection="1">
      <alignment horizontal="left" vertical="top" wrapText="1"/>
      <protection hidden="1"/>
    </xf>
    <xf numFmtId="0" fontId="12" fillId="4" borderId="52" xfId="0" applyFont="1" applyFill="1" applyBorder="1" applyAlignment="1" applyProtection="1">
      <alignment horizontal="left" vertical="top" wrapText="1"/>
      <protection hidden="1"/>
    </xf>
    <xf numFmtId="0" fontId="12" fillId="4" borderId="53" xfId="0" applyFont="1" applyFill="1" applyBorder="1" applyAlignment="1" applyProtection="1">
      <alignment horizontal="left" vertical="top" wrapText="1"/>
      <protection hidden="1"/>
    </xf>
    <xf numFmtId="0" fontId="12" fillId="4" borderId="58" xfId="0" applyFont="1" applyFill="1" applyBorder="1" applyAlignment="1" applyProtection="1">
      <alignment horizontal="left" vertical="center" wrapText="1"/>
      <protection hidden="1"/>
    </xf>
    <xf numFmtId="0" fontId="6" fillId="4" borderId="49" xfId="0" applyFont="1" applyFill="1" applyBorder="1" applyAlignment="1" applyProtection="1">
      <alignment horizontal="left" vertical="center" wrapText="1"/>
      <protection hidden="1"/>
    </xf>
    <xf numFmtId="0" fontId="6" fillId="4" borderId="54" xfId="0" applyFont="1" applyFill="1" applyBorder="1" applyAlignment="1" applyProtection="1">
      <alignment horizontal="left" vertical="center" wrapText="1"/>
      <protection hidden="1"/>
    </xf>
    <xf numFmtId="0" fontId="6" fillId="4" borderId="56" xfId="0" applyFont="1" applyFill="1" applyBorder="1" applyAlignment="1" applyProtection="1">
      <alignment horizontal="left" vertical="center" wrapText="1"/>
      <protection hidden="1"/>
    </xf>
    <xf numFmtId="0" fontId="8" fillId="4" borderId="0" xfId="0" applyFont="1" applyFill="1" applyAlignment="1" applyProtection="1">
      <alignment horizontal="left" vertical="center" wrapText="1"/>
      <protection hidden="1"/>
    </xf>
    <xf numFmtId="0" fontId="5" fillId="4" borderId="0" xfId="0" applyFont="1" applyFill="1" applyAlignment="1" applyProtection="1">
      <alignment vertical="center" wrapText="1"/>
      <protection hidden="1"/>
    </xf>
    <xf numFmtId="0" fontId="12" fillId="4" borderId="40" xfId="0" applyFont="1" applyFill="1" applyBorder="1" applyAlignment="1" applyProtection="1">
      <alignment horizontal="left" vertical="center" wrapText="1"/>
      <protection hidden="1"/>
    </xf>
    <xf numFmtId="0" fontId="12" fillId="4" borderId="8" xfId="0" applyFont="1" applyFill="1" applyBorder="1" applyAlignment="1" applyProtection="1">
      <alignment horizontal="left" vertical="center" wrapText="1"/>
      <protection hidden="1"/>
    </xf>
    <xf numFmtId="0" fontId="6" fillId="4" borderId="8" xfId="0" applyFont="1" applyFill="1" applyBorder="1" applyAlignment="1" applyProtection="1">
      <alignment horizontal="left" vertical="center" wrapText="1"/>
      <protection hidden="1"/>
    </xf>
    <xf numFmtId="0" fontId="6" fillId="4" borderId="72" xfId="0" applyFont="1" applyFill="1" applyBorder="1" applyAlignment="1" applyProtection="1">
      <alignment horizontal="left" vertical="center" wrapText="1"/>
      <protection hidden="1"/>
    </xf>
    <xf numFmtId="0" fontId="6" fillId="4" borderId="13" xfId="0" applyFont="1" applyFill="1" applyBorder="1" applyAlignment="1" applyProtection="1">
      <alignment horizontal="left" vertical="center" wrapText="1"/>
      <protection hidden="1"/>
    </xf>
    <xf numFmtId="0" fontId="6" fillId="0" borderId="72"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12" fillId="4" borderId="40" xfId="0" applyFont="1" applyFill="1" applyBorder="1" applyAlignment="1" applyProtection="1">
      <alignment horizontal="left" vertical="top" wrapText="1"/>
      <protection hidden="1"/>
    </xf>
    <xf numFmtId="0" fontId="6" fillId="4" borderId="7" xfId="0" applyFont="1" applyFill="1" applyBorder="1" applyAlignment="1" applyProtection="1">
      <alignment horizontal="left" vertical="top" wrapText="1"/>
      <protection hidden="1"/>
    </xf>
    <xf numFmtId="0" fontId="8" fillId="0" borderId="17" xfId="0" applyFont="1" applyBorder="1" applyAlignment="1" applyProtection="1">
      <alignment horizontal="left" vertical="center"/>
      <protection locked="0" hidden="1"/>
    </xf>
    <xf numFmtId="165" fontId="5" fillId="0" borderId="17" xfId="0" applyNumberFormat="1" applyFont="1" applyBorder="1" applyAlignment="1" applyProtection="1">
      <alignment horizontal="left" vertical="center"/>
      <protection locked="0" hidden="1"/>
    </xf>
    <xf numFmtId="0" fontId="5" fillId="0" borderId="17" xfId="0" applyFont="1" applyBorder="1" applyAlignment="1" applyProtection="1">
      <alignment vertical="center"/>
      <protection locked="0" hidden="1"/>
    </xf>
    <xf numFmtId="0" fontId="12" fillId="4" borderId="9" xfId="0" applyFont="1" applyFill="1" applyBorder="1" applyAlignment="1" applyProtection="1">
      <alignment horizontal="left" vertical="center" wrapText="1"/>
      <protection hidden="1"/>
    </xf>
    <xf numFmtId="0" fontId="6" fillId="4" borderId="49" xfId="0" applyFont="1" applyFill="1" applyBorder="1" applyAlignment="1" applyProtection="1">
      <alignment horizontal="left" vertical="top" wrapText="1"/>
      <protection hidden="1"/>
    </xf>
    <xf numFmtId="0" fontId="5" fillId="0" borderId="0" xfId="0" applyFont="1" applyAlignment="1" applyProtection="1">
      <alignment horizontal="left"/>
      <protection locked="0" hidden="1"/>
    </xf>
    <xf numFmtId="0" fontId="9" fillId="3" borderId="40" xfId="0" applyFont="1" applyFill="1" applyBorder="1" applyAlignment="1" applyProtection="1">
      <alignment horizontal="center" vertical="center" wrapText="1"/>
      <protection hidden="1"/>
    </xf>
    <xf numFmtId="0" fontId="9" fillId="3" borderId="8" xfId="0" applyFont="1" applyFill="1" applyBorder="1" applyAlignment="1" applyProtection="1">
      <alignment horizontal="center" vertical="center" wrapText="1"/>
      <protection hidden="1"/>
    </xf>
    <xf numFmtId="0" fontId="10" fillId="3" borderId="8" xfId="0" applyFont="1" applyFill="1" applyBorder="1" applyAlignment="1" applyProtection="1">
      <alignment horizontal="center" vertical="center" wrapText="1"/>
      <protection hidden="1"/>
    </xf>
    <xf numFmtId="0" fontId="10" fillId="3" borderId="10" xfId="0" applyFont="1" applyFill="1" applyBorder="1" applyAlignment="1" applyProtection="1">
      <alignment horizontal="center" vertical="center" wrapText="1"/>
      <protection hidden="1"/>
    </xf>
    <xf numFmtId="0" fontId="5" fillId="4" borderId="48" xfId="0" applyFont="1" applyFill="1" applyBorder="1" applyAlignment="1" applyProtection="1">
      <alignment horizontal="left" vertical="center" wrapText="1"/>
      <protection hidden="1"/>
    </xf>
    <xf numFmtId="0" fontId="5" fillId="4" borderId="17" xfId="0" applyFont="1" applyFill="1" applyBorder="1" applyAlignment="1" applyProtection="1">
      <alignment horizontal="left" vertical="center" wrapText="1"/>
      <protection hidden="1"/>
    </xf>
    <xf numFmtId="0" fontId="5" fillId="4" borderId="17" xfId="0" applyFont="1" applyFill="1" applyBorder="1" applyAlignment="1" applyProtection="1">
      <alignment vertical="center" wrapText="1"/>
      <protection hidden="1"/>
    </xf>
    <xf numFmtId="0" fontId="5" fillId="4" borderId="1" xfId="0" applyFont="1" applyFill="1" applyBorder="1" applyAlignment="1" applyProtection="1">
      <alignment vertical="center" wrapText="1"/>
      <protection hidden="1"/>
    </xf>
    <xf numFmtId="0" fontId="8" fillId="4" borderId="37" xfId="0" applyFont="1" applyFill="1" applyBorder="1" applyAlignment="1" applyProtection="1">
      <alignment horizontal="left" vertical="center" wrapText="1"/>
      <protection hidden="1"/>
    </xf>
    <xf numFmtId="0" fontId="5" fillId="4" borderId="56" xfId="0" applyFont="1" applyFill="1" applyBorder="1" applyAlignment="1" applyProtection="1">
      <alignment horizontal="left" vertical="center" wrapText="1"/>
      <protection hidden="1"/>
    </xf>
    <xf numFmtId="0" fontId="8" fillId="4" borderId="31" xfId="0" applyFont="1" applyFill="1" applyBorder="1" applyAlignment="1" applyProtection="1">
      <alignment horizontal="left" vertical="center" wrapText="1"/>
      <protection hidden="1"/>
    </xf>
    <xf numFmtId="0" fontId="5" fillId="4" borderId="30" xfId="0" applyFont="1" applyFill="1" applyBorder="1" applyAlignment="1" applyProtection="1">
      <alignment horizontal="left" vertical="center" wrapText="1"/>
      <protection hidden="1"/>
    </xf>
    <xf numFmtId="0" fontId="8" fillId="4" borderId="34" xfId="0" applyFont="1" applyFill="1" applyBorder="1" applyAlignment="1" applyProtection="1">
      <alignment horizontal="left" vertical="center" wrapText="1"/>
      <protection hidden="1"/>
    </xf>
    <xf numFmtId="0" fontId="5" fillId="4" borderId="57" xfId="0" applyFont="1" applyFill="1" applyBorder="1" applyAlignment="1" applyProtection="1">
      <alignment horizontal="left" vertical="center" wrapText="1"/>
      <protection hidden="1"/>
    </xf>
    <xf numFmtId="49" fontId="5" fillId="0" borderId="54" xfId="0" applyNumberFormat="1" applyFont="1" applyBorder="1" applyAlignment="1" applyProtection="1">
      <alignment horizontal="left" vertical="center" wrapText="1"/>
      <protection locked="0" hidden="1"/>
    </xf>
    <xf numFmtId="0" fontId="5" fillId="0" borderId="38" xfId="0" applyFont="1" applyBorder="1" applyAlignment="1" applyProtection="1">
      <alignment horizontal="left" vertical="center" wrapText="1"/>
      <protection locked="0" hidden="1"/>
    </xf>
    <xf numFmtId="0" fontId="5" fillId="0" borderId="39" xfId="0" applyFont="1" applyBorder="1" applyAlignment="1" applyProtection="1">
      <alignment horizontal="left" vertical="center" wrapText="1"/>
      <protection locked="0" hidden="1"/>
    </xf>
    <xf numFmtId="49" fontId="5" fillId="0" borderId="19" xfId="0" applyNumberFormat="1" applyFont="1" applyBorder="1" applyAlignment="1" applyProtection="1">
      <alignment horizontal="left" vertical="center" wrapText="1"/>
      <protection locked="0" hidden="1"/>
    </xf>
    <xf numFmtId="0" fontId="5" fillId="0" borderId="32" xfId="0" applyFont="1" applyBorder="1" applyAlignment="1" applyProtection="1">
      <alignment horizontal="left" vertical="center" wrapText="1"/>
      <protection locked="0" hidden="1"/>
    </xf>
    <xf numFmtId="0" fontId="5" fillId="0" borderId="33" xfId="0" applyFont="1" applyBorder="1" applyAlignment="1" applyProtection="1">
      <alignment horizontal="left" vertical="center" wrapText="1"/>
      <protection locked="0" hidden="1"/>
    </xf>
    <xf numFmtId="49" fontId="5" fillId="0" borderId="55" xfId="0" applyNumberFormat="1" applyFont="1" applyBorder="1" applyAlignment="1" applyProtection="1">
      <alignment horizontal="left" vertical="center" wrapText="1"/>
      <protection locked="0" hidden="1"/>
    </xf>
    <xf numFmtId="0" fontId="5" fillId="0" borderId="35" xfId="0" applyFont="1" applyBorder="1" applyProtection="1">
      <protection locked="0" hidden="1"/>
    </xf>
    <xf numFmtId="0" fontId="5" fillId="0" borderId="36" xfId="0" applyFont="1" applyBorder="1" applyProtection="1">
      <protection locked="0" hidden="1"/>
    </xf>
    <xf numFmtId="0" fontId="8" fillId="4" borderId="58" xfId="0" applyFont="1" applyFill="1" applyBorder="1" applyAlignment="1" applyProtection="1">
      <alignment horizontal="left" vertical="center" wrapText="1"/>
      <protection hidden="1"/>
    </xf>
    <xf numFmtId="0" fontId="5" fillId="4" borderId="49" xfId="0" applyFont="1" applyFill="1" applyBorder="1" applyAlignment="1" applyProtection="1">
      <alignment horizontal="left" vertical="center" wrapText="1"/>
      <protection hidden="1"/>
    </xf>
    <xf numFmtId="0" fontId="6" fillId="0" borderId="48" xfId="0" applyFont="1" applyBorder="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6" fillId="0" borderId="49" xfId="0" applyFont="1" applyBorder="1" applyAlignment="1" applyProtection="1">
      <alignment horizontal="left" vertical="center" wrapText="1"/>
      <protection locked="0"/>
    </xf>
    <xf numFmtId="0" fontId="6" fillId="4" borderId="52" xfId="0" applyFont="1" applyFill="1" applyBorder="1" applyAlignment="1" applyProtection="1">
      <alignment horizontal="left" vertical="center" wrapText="1"/>
      <protection hidden="1"/>
    </xf>
    <xf numFmtId="0" fontId="6" fillId="4" borderId="53" xfId="0" applyFont="1" applyFill="1" applyBorder="1" applyAlignment="1" applyProtection="1">
      <alignment horizontal="left" vertical="center" wrapText="1"/>
      <protection hidden="1"/>
    </xf>
    <xf numFmtId="0" fontId="6" fillId="0" borderId="3" xfId="0" applyFont="1" applyBorder="1" applyAlignment="1" applyProtection="1">
      <alignment horizontal="left" vertical="center" wrapText="1"/>
      <protection locked="0"/>
    </xf>
    <xf numFmtId="0" fontId="6" fillId="4" borderId="3" xfId="0" applyFont="1" applyFill="1" applyBorder="1" applyAlignment="1" applyProtection="1">
      <alignment horizontal="left" vertical="center" wrapText="1"/>
      <protection hidden="1"/>
    </xf>
    <xf numFmtId="0" fontId="6" fillId="4" borderId="6" xfId="0" applyFont="1" applyFill="1" applyBorder="1" applyAlignment="1" applyProtection="1">
      <alignment horizontal="left" vertical="center" wrapText="1"/>
      <protection hidden="1"/>
    </xf>
    <xf numFmtId="0" fontId="6" fillId="4" borderId="5" xfId="0" applyFont="1" applyFill="1" applyBorder="1" applyAlignment="1" applyProtection="1">
      <alignment horizontal="left" vertical="center" wrapText="1"/>
      <protection hidden="1"/>
    </xf>
    <xf numFmtId="0" fontId="6" fillId="0" borderId="5" xfId="0" applyFont="1" applyBorder="1" applyAlignment="1" applyProtection="1">
      <alignment horizontal="left" vertical="center" wrapText="1"/>
      <protection locked="0"/>
    </xf>
    <xf numFmtId="0" fontId="8" fillId="4" borderId="40" xfId="0" applyFont="1" applyFill="1" applyBorder="1" applyAlignment="1" applyProtection="1">
      <alignment horizontal="left" vertical="center" wrapText="1"/>
      <protection hidden="1"/>
    </xf>
    <xf numFmtId="0" fontId="5" fillId="4" borderId="7" xfId="0" applyFont="1" applyFill="1" applyBorder="1" applyAlignment="1" applyProtection="1">
      <alignment horizontal="left" vertical="center" wrapText="1"/>
      <protection hidden="1"/>
    </xf>
    <xf numFmtId="0" fontId="12" fillId="4" borderId="7" xfId="0" applyFont="1" applyFill="1" applyBorder="1" applyAlignment="1" applyProtection="1">
      <alignment horizontal="left" vertical="center" wrapText="1"/>
      <protection hidden="1"/>
    </xf>
    <xf numFmtId="0" fontId="8" fillId="4" borderId="13" xfId="0" applyFont="1" applyFill="1" applyBorder="1" applyAlignment="1" applyProtection="1">
      <alignment horizontal="left" vertical="center" wrapText="1"/>
      <protection hidden="1"/>
    </xf>
    <xf numFmtId="0" fontId="8" fillId="4" borderId="14" xfId="0" applyFont="1" applyFill="1" applyBorder="1" applyAlignment="1" applyProtection="1">
      <alignment horizontal="left" vertical="center" wrapText="1"/>
      <protection hidden="1"/>
    </xf>
    <xf numFmtId="0" fontId="6" fillId="4" borderId="70" xfId="0" applyFont="1" applyFill="1" applyBorder="1" applyAlignment="1" applyProtection="1">
      <alignment horizontal="left" vertical="center" wrapText="1"/>
      <protection hidden="1"/>
    </xf>
    <xf numFmtId="0" fontId="6" fillId="0" borderId="70" xfId="0" applyFont="1" applyBorder="1" applyAlignment="1" applyProtection="1">
      <alignment horizontal="left" vertical="center" wrapText="1"/>
      <protection locked="0"/>
    </xf>
    <xf numFmtId="0" fontId="12" fillId="4" borderId="7" xfId="0" applyFont="1" applyFill="1" applyBorder="1" applyAlignment="1" applyProtection="1">
      <alignment horizontal="left" vertical="top" wrapText="1"/>
      <protection hidden="1"/>
    </xf>
    <xf numFmtId="0" fontId="9" fillId="3" borderId="10" xfId="0" applyFont="1" applyFill="1" applyBorder="1" applyAlignment="1" applyProtection="1">
      <alignment horizontal="center" vertical="center" wrapText="1"/>
      <protection hidden="1"/>
    </xf>
    <xf numFmtId="0" fontId="5" fillId="4" borderId="48" xfId="0" applyFont="1" applyFill="1" applyBorder="1" applyAlignment="1" applyProtection="1">
      <alignment horizontal="left" vertical="center" wrapText="1"/>
      <protection locked="0" hidden="1"/>
    </xf>
    <xf numFmtId="0" fontId="5" fillId="4" borderId="17" xfId="0" applyFont="1" applyFill="1" applyBorder="1" applyAlignment="1" applyProtection="1">
      <alignment horizontal="left" vertical="center" wrapText="1"/>
      <protection locked="0" hidden="1"/>
    </xf>
    <xf numFmtId="0" fontId="8" fillId="4" borderId="61" xfId="0" applyFont="1" applyFill="1" applyBorder="1" applyAlignment="1" applyProtection="1">
      <alignment horizontal="left" vertical="center" wrapText="1"/>
      <protection locked="0" hidden="1"/>
    </xf>
    <xf numFmtId="0" fontId="8" fillId="4" borderId="62" xfId="0" applyFont="1" applyFill="1" applyBorder="1" applyAlignment="1" applyProtection="1">
      <alignment horizontal="left" vertical="center" wrapText="1"/>
      <protection locked="0" hidden="1"/>
    </xf>
    <xf numFmtId="0" fontId="8" fillId="4" borderId="48" xfId="0" applyFont="1" applyFill="1" applyBorder="1" applyAlignment="1" applyProtection="1">
      <alignment horizontal="left" vertical="center" wrapText="1"/>
      <protection locked="0" hidden="1"/>
    </xf>
    <xf numFmtId="0" fontId="8" fillId="4" borderId="49" xfId="0" applyFont="1" applyFill="1" applyBorder="1" applyAlignment="1" applyProtection="1">
      <alignment horizontal="left" vertical="center" wrapText="1"/>
      <protection locked="0" hidden="1"/>
    </xf>
    <xf numFmtId="0" fontId="8" fillId="4" borderId="53" xfId="0" applyFont="1" applyFill="1" applyBorder="1" applyAlignment="1" applyProtection="1">
      <alignment horizontal="left" vertical="center" wrapText="1"/>
      <protection locked="0" hidden="1"/>
    </xf>
    <xf numFmtId="0" fontId="5" fillId="0" borderId="55" xfId="0" applyFont="1" applyFill="1" applyBorder="1" applyAlignment="1" applyProtection="1">
      <alignment horizontal="left" vertical="center" wrapText="1"/>
      <protection locked="0" hidden="1"/>
    </xf>
    <xf numFmtId="0" fontId="5" fillId="0" borderId="35" xfId="0" applyFont="1" applyFill="1" applyBorder="1" applyAlignment="1" applyProtection="1">
      <alignment horizontal="left" vertical="center" wrapText="1"/>
      <protection locked="0" hidden="1"/>
    </xf>
    <xf numFmtId="0" fontId="5" fillId="0" borderId="36" xfId="0" applyFont="1" applyFill="1" applyBorder="1" applyAlignment="1" applyProtection="1">
      <alignment horizontal="left" vertical="center" wrapText="1"/>
      <protection locked="0" hidden="1"/>
    </xf>
    <xf numFmtId="0" fontId="8" fillId="4" borderId="56" xfId="0" applyFont="1" applyFill="1" applyBorder="1" applyAlignment="1" applyProtection="1">
      <alignment horizontal="left" vertical="center" wrapText="1"/>
      <protection hidden="1"/>
    </xf>
    <xf numFmtId="0" fontId="5" fillId="4" borderId="49" xfId="0" applyFont="1" applyFill="1" applyBorder="1" applyAlignment="1" applyProtection="1">
      <alignment horizontal="left" vertical="center" wrapText="1"/>
      <protection locked="0" hidden="1"/>
    </xf>
    <xf numFmtId="0" fontId="8" fillId="4" borderId="49" xfId="0" applyFont="1" applyFill="1" applyBorder="1" applyAlignment="1" applyProtection="1">
      <alignment horizontal="left" vertical="center" wrapText="1"/>
      <protection hidden="1"/>
    </xf>
    <xf numFmtId="0" fontId="8" fillId="4" borderId="52" xfId="0" applyFont="1" applyFill="1" applyBorder="1" applyAlignment="1" applyProtection="1">
      <alignment horizontal="left" vertical="center" wrapText="1"/>
      <protection hidden="1"/>
    </xf>
    <xf numFmtId="0" fontId="8" fillId="4" borderId="53" xfId="0" applyFont="1" applyFill="1" applyBorder="1" applyAlignment="1" applyProtection="1">
      <alignment horizontal="left" vertical="center" wrapText="1"/>
      <protection hidden="1"/>
    </xf>
    <xf numFmtId="0" fontId="8" fillId="4" borderId="30" xfId="0" applyFont="1" applyFill="1" applyBorder="1" applyAlignment="1" applyProtection="1">
      <alignment horizontal="left" vertical="center" wrapText="1"/>
      <protection hidden="1"/>
    </xf>
    <xf numFmtId="0" fontId="8" fillId="4" borderId="57" xfId="0" applyFont="1" applyFill="1" applyBorder="1" applyAlignment="1" applyProtection="1">
      <alignment horizontal="left" vertical="center" wrapText="1"/>
      <protection hidden="1"/>
    </xf>
    <xf numFmtId="0" fontId="5" fillId="4" borderId="54" xfId="0" applyFont="1" applyFill="1" applyBorder="1" applyAlignment="1" applyProtection="1">
      <alignment horizontal="left" vertical="center" wrapText="1"/>
      <protection hidden="1"/>
    </xf>
    <xf numFmtId="0" fontId="5" fillId="4" borderId="38" xfId="0" applyFont="1" applyFill="1" applyBorder="1" applyAlignment="1" applyProtection="1">
      <alignment horizontal="left" vertical="center" wrapText="1"/>
      <protection hidden="1"/>
    </xf>
    <xf numFmtId="0" fontId="5" fillId="4" borderId="39" xfId="0" applyFont="1" applyFill="1" applyBorder="1" applyAlignment="1" applyProtection="1">
      <alignment horizontal="left" vertical="center" wrapText="1"/>
      <protection hidden="1"/>
    </xf>
    <xf numFmtId="0" fontId="5" fillId="4" borderId="19" xfId="0" applyFont="1" applyFill="1" applyBorder="1" applyAlignment="1" applyProtection="1">
      <alignment horizontal="left" vertical="center" wrapText="1"/>
      <protection hidden="1"/>
    </xf>
    <xf numFmtId="0" fontId="5" fillId="4" borderId="32" xfId="0" applyFont="1" applyFill="1" applyBorder="1" applyAlignment="1" applyProtection="1">
      <alignment horizontal="left" vertical="center" wrapText="1"/>
      <protection hidden="1"/>
    </xf>
    <xf numFmtId="0" fontId="5" fillId="4" borderId="33" xfId="0" applyFont="1" applyFill="1" applyBorder="1" applyAlignment="1" applyProtection="1">
      <alignment horizontal="left" vertical="center" wrapText="1"/>
      <protection hidden="1"/>
    </xf>
    <xf numFmtId="0" fontId="8" fillId="4" borderId="17" xfId="0" applyFont="1" applyFill="1" applyBorder="1" applyAlignment="1" applyProtection="1">
      <alignment horizontal="left" vertical="center"/>
      <protection hidden="1"/>
    </xf>
    <xf numFmtId="0" fontId="8" fillId="4" borderId="9" xfId="0" applyFont="1" applyFill="1" applyBorder="1" applyAlignment="1" applyProtection="1">
      <alignment horizontal="left" vertical="center" wrapText="1"/>
      <protection hidden="1"/>
    </xf>
    <xf numFmtId="0" fontId="8" fillId="4" borderId="8" xfId="0" applyFont="1" applyFill="1" applyBorder="1" applyAlignment="1" applyProtection="1">
      <alignment horizontal="left" vertical="center" wrapText="1"/>
      <protection hidden="1"/>
    </xf>
    <xf numFmtId="0" fontId="8" fillId="4" borderId="10" xfId="0" applyFont="1" applyFill="1" applyBorder="1" applyAlignment="1" applyProtection="1">
      <alignment horizontal="left" vertical="center" wrapText="1"/>
      <protection hidden="1"/>
    </xf>
    <xf numFmtId="0" fontId="8" fillId="4" borderId="7" xfId="0" applyFont="1" applyFill="1" applyBorder="1" applyAlignment="1" applyProtection="1">
      <alignment horizontal="left" vertical="center" wrapText="1"/>
      <protection hidden="1"/>
    </xf>
    <xf numFmtId="0" fontId="25" fillId="0" borderId="52" xfId="1" applyFont="1" applyBorder="1" applyAlignment="1" applyProtection="1">
      <alignment horizontal="left" vertical="center"/>
      <protection locked="0" hidden="1"/>
    </xf>
    <xf numFmtId="0" fontId="25" fillId="0" borderId="62" xfId="1" applyFont="1" applyBorder="1" applyAlignment="1" applyProtection="1">
      <alignment horizontal="left" vertical="center"/>
      <protection locked="0" hidden="1"/>
    </xf>
    <xf numFmtId="0" fontId="25" fillId="0" borderId="53" xfId="1" applyFont="1" applyBorder="1" applyAlignment="1" applyProtection="1">
      <alignment horizontal="left" vertical="center"/>
      <protection locked="0" hidden="1"/>
    </xf>
    <xf numFmtId="0" fontId="8" fillId="4" borderId="71" xfId="1" applyFont="1" applyFill="1" applyBorder="1" applyAlignment="1" applyProtection="1">
      <alignment horizontal="center" vertical="center" wrapText="1"/>
      <protection hidden="1"/>
    </xf>
    <xf numFmtId="0" fontId="5" fillId="4" borderId="0" xfId="1" applyFont="1" applyFill="1" applyAlignment="1" applyProtection="1">
      <alignment horizontal="center" vertical="center" wrapText="1"/>
      <protection hidden="1"/>
    </xf>
    <xf numFmtId="0" fontId="8" fillId="4" borderId="37" xfId="1" applyFont="1" applyFill="1" applyBorder="1" applyAlignment="1" applyProtection="1">
      <alignment horizontal="left" vertical="center"/>
      <protection hidden="1"/>
    </xf>
    <xf numFmtId="0" fontId="8" fillId="4" borderId="56" xfId="1" applyFont="1" applyFill="1" applyBorder="1" applyAlignment="1" applyProtection="1">
      <alignment horizontal="left" vertical="center"/>
      <protection hidden="1"/>
    </xf>
    <xf numFmtId="0" fontId="8" fillId="4" borderId="31" xfId="1" applyFont="1" applyFill="1" applyBorder="1" applyAlignment="1" applyProtection="1">
      <alignment horizontal="left" vertical="center"/>
      <protection hidden="1"/>
    </xf>
    <xf numFmtId="0" fontId="8" fillId="4" borderId="30" xfId="1" applyFont="1" applyFill="1" applyBorder="1" applyAlignment="1" applyProtection="1">
      <alignment horizontal="left" vertical="center"/>
      <protection hidden="1"/>
    </xf>
    <xf numFmtId="0" fontId="5" fillId="0" borderId="35" xfId="1" applyFont="1" applyBorder="1" applyAlignment="1" applyProtection="1">
      <alignment horizontal="center" vertical="center"/>
      <protection locked="0" hidden="1"/>
    </xf>
    <xf numFmtId="0" fontId="8" fillId="4" borderId="38" xfId="1" applyFont="1" applyFill="1" applyBorder="1" applyAlignment="1" applyProtection="1">
      <alignment horizontal="left" vertical="center" wrapText="1"/>
      <protection hidden="1"/>
    </xf>
    <xf numFmtId="0" fontId="8" fillId="4" borderId="38" xfId="1" applyFont="1" applyFill="1" applyBorder="1" applyAlignment="1" applyProtection="1">
      <alignment horizontal="center" vertical="center"/>
      <protection hidden="1"/>
    </xf>
    <xf numFmtId="0" fontId="5" fillId="4" borderId="38" xfId="1" applyFont="1" applyFill="1" applyBorder="1" applyAlignment="1" applyProtection="1">
      <alignment horizontal="center" vertical="center"/>
      <protection hidden="1"/>
    </xf>
    <xf numFmtId="0" fontId="5" fillId="4" borderId="39" xfId="1" applyFont="1" applyFill="1" applyBorder="1" applyAlignment="1" applyProtection="1">
      <alignment horizontal="center" vertical="center"/>
      <protection hidden="1"/>
    </xf>
    <xf numFmtId="49" fontId="8" fillId="4" borderId="50" xfId="1" applyNumberFormat="1" applyFont="1" applyFill="1" applyBorder="1" applyAlignment="1" applyProtection="1">
      <alignment horizontal="center" vertical="center"/>
      <protection hidden="1"/>
    </xf>
    <xf numFmtId="49" fontId="5" fillId="4" borderId="81" xfId="1" applyNumberFormat="1" applyFont="1" applyFill="1" applyBorder="1" applyAlignment="1" applyProtection="1">
      <alignment horizontal="center"/>
      <protection hidden="1"/>
    </xf>
    <xf numFmtId="49" fontId="8" fillId="4" borderId="0" xfId="1" applyNumberFormat="1" applyFont="1" applyFill="1" applyAlignment="1" applyProtection="1">
      <alignment horizontal="center" vertical="center"/>
      <protection hidden="1"/>
    </xf>
    <xf numFmtId="49" fontId="5" fillId="4" borderId="0" xfId="1" applyNumberFormat="1" applyFont="1" applyFill="1" applyAlignment="1" applyProtection="1">
      <alignment horizontal="center" vertical="center"/>
      <protection hidden="1"/>
    </xf>
    <xf numFmtId="0" fontId="25" fillId="0" borderId="59" xfId="1" applyFont="1" applyBorder="1" applyAlignment="1" applyProtection="1">
      <alignment horizontal="left" vertical="center"/>
      <protection locked="0" hidden="1"/>
    </xf>
    <xf numFmtId="0" fontId="25" fillId="0" borderId="0" xfId="1" applyFont="1" applyBorder="1" applyAlignment="1" applyProtection="1">
      <alignment horizontal="left" vertical="center"/>
      <protection locked="0" hidden="1"/>
    </xf>
    <xf numFmtId="0" fontId="25" fillId="0" borderId="60" xfId="1" applyFont="1" applyBorder="1" applyAlignment="1" applyProtection="1">
      <alignment horizontal="left" vertical="center"/>
      <protection locked="0" hidden="1"/>
    </xf>
    <xf numFmtId="0" fontId="6" fillId="4" borderId="17" xfId="1" applyFont="1" applyFill="1" applyBorder="1" applyAlignment="1" applyProtection="1">
      <alignment horizontal="left" vertical="center" wrapText="1"/>
      <protection hidden="1"/>
    </xf>
    <xf numFmtId="0" fontId="3" fillId="4" borderId="31" xfId="1" applyFont="1" applyFill="1" applyBorder="1" applyAlignment="1" applyProtection="1">
      <alignment horizontal="left" vertical="center"/>
      <protection hidden="1"/>
    </xf>
    <xf numFmtId="0" fontId="7" fillId="4" borderId="32" xfId="1" applyFont="1" applyFill="1" applyBorder="1" applyAlignment="1" applyProtection="1">
      <alignment horizontal="left" vertical="center"/>
      <protection hidden="1"/>
    </xf>
    <xf numFmtId="0" fontId="7" fillId="4" borderId="30" xfId="1" applyFont="1" applyFill="1" applyBorder="1" applyAlignment="1" applyProtection="1">
      <alignment horizontal="left" vertical="center"/>
      <protection hidden="1"/>
    </xf>
    <xf numFmtId="0" fontId="12" fillId="0" borderId="3" xfId="1" applyFont="1" applyBorder="1" applyAlignment="1" applyProtection="1">
      <alignment horizontal="left" vertical="center" wrapText="1"/>
      <protection locked="0"/>
    </xf>
    <xf numFmtId="0" fontId="12" fillId="0" borderId="15" xfId="1" applyFont="1" applyBorder="1" applyAlignment="1" applyProtection="1">
      <alignment horizontal="left" vertical="center" wrapText="1"/>
      <protection locked="0"/>
    </xf>
    <xf numFmtId="0" fontId="12" fillId="0" borderId="6" xfId="1" applyFont="1" applyBorder="1" applyAlignment="1" applyProtection="1">
      <alignment horizontal="left" vertical="center" wrapText="1"/>
      <protection locked="0"/>
    </xf>
    <xf numFmtId="0" fontId="12" fillId="0" borderId="16" xfId="1" applyFont="1" applyBorder="1" applyAlignment="1" applyProtection="1">
      <alignment horizontal="left" vertical="center" wrapText="1"/>
      <protection locked="0"/>
    </xf>
    <xf numFmtId="0" fontId="7" fillId="4" borderId="0" xfId="1" applyFont="1" applyFill="1" applyAlignment="1" applyProtection="1">
      <alignment horizontal="left" wrapText="1"/>
      <protection hidden="1"/>
    </xf>
    <xf numFmtId="165" fontId="2" fillId="0" borderId="0" xfId="1" applyNumberFormat="1" applyFill="1" applyAlignment="1" applyProtection="1">
      <alignment horizontal="left"/>
      <protection locked="0" hidden="1"/>
    </xf>
    <xf numFmtId="0" fontId="2" fillId="0" borderId="0" xfId="1" applyFill="1" applyProtection="1">
      <protection locked="0" hidden="1"/>
    </xf>
    <xf numFmtId="165" fontId="2" fillId="0" borderId="80" xfId="1" applyNumberFormat="1" applyBorder="1" applyAlignment="1" applyProtection="1">
      <alignment horizontal="left"/>
      <protection locked="0" hidden="1"/>
    </xf>
    <xf numFmtId="0" fontId="2" fillId="0" borderId="80" xfId="1" applyBorder="1" applyProtection="1">
      <protection locked="0" hidden="1"/>
    </xf>
    <xf numFmtId="165" fontId="2" fillId="0" borderId="47" xfId="1" applyNumberFormat="1" applyBorder="1" applyAlignment="1" applyProtection="1">
      <alignment horizontal="left"/>
      <protection locked="0" hidden="1"/>
    </xf>
    <xf numFmtId="0" fontId="2" fillId="0" borderId="47" xfId="1" applyBorder="1" applyProtection="1">
      <protection locked="0" hidden="1"/>
    </xf>
    <xf numFmtId="0" fontId="2" fillId="4" borderId="0" xfId="1" applyFill="1" applyAlignment="1" applyProtection="1">
      <alignment wrapText="1"/>
      <protection hidden="1"/>
    </xf>
    <xf numFmtId="0" fontId="9" fillId="3" borderId="40" xfId="1" applyFont="1" applyFill="1" applyBorder="1" applyAlignment="1" applyProtection="1">
      <alignment horizontal="center" vertical="center"/>
      <protection hidden="1"/>
    </xf>
    <xf numFmtId="0" fontId="9" fillId="3" borderId="8" xfId="1" applyFont="1" applyFill="1" applyBorder="1" applyAlignment="1" applyProtection="1">
      <alignment horizontal="center" vertical="center"/>
      <protection hidden="1"/>
    </xf>
    <xf numFmtId="0" fontId="2" fillId="3" borderId="8" xfId="1" applyFill="1" applyBorder="1" applyAlignment="1" applyProtection="1">
      <alignment horizontal="center" vertical="center"/>
      <protection hidden="1"/>
    </xf>
    <xf numFmtId="0" fontId="2" fillId="3" borderId="10" xfId="1" applyFill="1" applyBorder="1" applyAlignment="1" applyProtection="1">
      <alignment horizontal="center" vertical="center"/>
      <protection hidden="1"/>
    </xf>
    <xf numFmtId="0" fontId="8" fillId="4" borderId="34" xfId="1" applyFont="1" applyFill="1" applyBorder="1" applyAlignment="1" applyProtection="1">
      <alignment horizontal="left" vertical="center"/>
      <protection hidden="1"/>
    </xf>
    <xf numFmtId="0" fontId="5" fillId="4" borderId="57" xfId="1" applyFont="1" applyFill="1" applyBorder="1" applyAlignment="1" applyProtection="1">
      <alignment horizontal="left" vertical="center"/>
      <protection hidden="1"/>
    </xf>
    <xf numFmtId="0" fontId="7" fillId="5" borderId="65" xfId="1" applyFont="1" applyFill="1" applyBorder="1" applyAlignment="1" applyProtection="1">
      <alignment horizontal="left" vertical="center" wrapText="1"/>
      <protection hidden="1"/>
    </xf>
    <xf numFmtId="0" fontId="7" fillId="5" borderId="56" xfId="1" applyFont="1" applyFill="1" applyBorder="1" applyAlignment="1" applyProtection="1">
      <alignment horizontal="left" vertical="center" wrapText="1"/>
      <protection hidden="1"/>
    </xf>
    <xf numFmtId="0" fontId="2" fillId="5" borderId="5" xfId="1" applyFill="1" applyBorder="1" applyAlignment="1" applyProtection="1">
      <alignment horizontal="left" vertical="center" wrapText="1"/>
      <protection hidden="1"/>
    </xf>
    <xf numFmtId="0" fontId="3" fillId="4" borderId="5" xfId="1" applyFont="1" applyFill="1" applyBorder="1" applyAlignment="1" applyProtection="1">
      <alignment horizontal="left" vertical="center" wrapText="1"/>
      <protection hidden="1"/>
    </xf>
    <xf numFmtId="0" fontId="2" fillId="4" borderId="5" xfId="1" applyFill="1" applyBorder="1" applyAlignment="1" applyProtection="1">
      <alignment horizontal="left" vertical="center" wrapText="1"/>
      <protection hidden="1"/>
    </xf>
    <xf numFmtId="0" fontId="2" fillId="4" borderId="18" xfId="1" applyFill="1" applyBorder="1" applyAlignment="1" applyProtection="1">
      <alignment horizontal="left" vertical="center" wrapText="1"/>
      <protection hidden="1"/>
    </xf>
    <xf numFmtId="0" fontId="7" fillId="4" borderId="37" xfId="1" applyFont="1" applyFill="1" applyBorder="1" applyAlignment="1" applyProtection="1">
      <alignment horizontal="center" vertical="center"/>
      <protection hidden="1"/>
    </xf>
    <xf numFmtId="0" fontId="2" fillId="4" borderId="56" xfId="1" applyFont="1" applyFill="1" applyBorder="1" applyAlignment="1" applyProtection="1">
      <alignment horizontal="center" vertical="center"/>
      <protection hidden="1"/>
    </xf>
    <xf numFmtId="0" fontId="7" fillId="4" borderId="5" xfId="1" applyFont="1" applyFill="1" applyBorder="1" applyAlignment="1" applyProtection="1">
      <alignment horizontal="left" vertical="center" wrapText="1"/>
      <protection hidden="1"/>
    </xf>
    <xf numFmtId="0" fontId="2" fillId="4" borderId="5" xfId="1" applyFont="1" applyFill="1" applyBorder="1" applyAlignment="1" applyProtection="1">
      <alignment vertical="center" wrapText="1"/>
      <protection hidden="1"/>
    </xf>
    <xf numFmtId="0" fontId="7" fillId="4" borderId="31" xfId="1" applyFont="1" applyFill="1" applyBorder="1" applyAlignment="1" applyProtection="1">
      <alignment horizontal="center" vertical="center"/>
      <protection hidden="1"/>
    </xf>
    <xf numFmtId="0" fontId="2" fillId="4" borderId="30" xfId="1" applyFont="1" applyFill="1" applyBorder="1" applyAlignment="1" applyProtection="1">
      <alignment horizontal="center" vertical="center"/>
      <protection hidden="1"/>
    </xf>
    <xf numFmtId="0" fontId="7" fillId="4" borderId="3" xfId="1" applyFont="1" applyFill="1" applyBorder="1" applyAlignment="1" applyProtection="1">
      <alignment horizontal="left" vertical="center" wrapText="1"/>
      <protection hidden="1"/>
    </xf>
    <xf numFmtId="0" fontId="2" fillId="4" borderId="3" xfId="1" applyFont="1" applyFill="1" applyBorder="1" applyAlignment="1" applyProtection="1">
      <alignment vertical="center" wrapText="1"/>
      <protection hidden="1"/>
    </xf>
    <xf numFmtId="0" fontId="7" fillId="4" borderId="6" xfId="1" applyFont="1" applyFill="1" applyBorder="1" applyAlignment="1" applyProtection="1">
      <alignment horizontal="left" vertical="center" wrapText="1"/>
      <protection hidden="1"/>
    </xf>
    <xf numFmtId="0" fontId="2" fillId="4" borderId="6" xfId="1" applyFont="1" applyFill="1" applyBorder="1" applyAlignment="1" applyProtection="1">
      <alignment vertical="center" wrapText="1"/>
      <protection hidden="1"/>
    </xf>
    <xf numFmtId="0" fontId="6" fillId="4" borderId="8" xfId="1" applyFont="1" applyFill="1" applyBorder="1" applyAlignment="1" applyProtection="1">
      <alignment vertical="center" wrapText="1"/>
      <protection hidden="1"/>
    </xf>
    <xf numFmtId="0" fontId="5" fillId="0" borderId="35" xfId="1" applyFont="1" applyFill="1" applyBorder="1" applyAlignment="1" applyProtection="1">
      <alignment horizontal="center" vertical="center"/>
      <protection locked="0" hidden="1"/>
    </xf>
    <xf numFmtId="0" fontId="5" fillId="0" borderId="36" xfId="1" applyFont="1" applyFill="1" applyBorder="1" applyAlignment="1" applyProtection="1">
      <alignment horizontal="center" vertical="center"/>
      <protection locked="0" hidden="1"/>
    </xf>
    <xf numFmtId="0" fontId="7" fillId="5" borderId="8" xfId="1" applyFont="1" applyFill="1" applyBorder="1" applyAlignment="1" applyProtection="1">
      <alignment horizontal="left"/>
      <protection hidden="1"/>
    </xf>
    <xf numFmtId="0" fontId="7" fillId="5" borderId="17" xfId="1" applyFont="1" applyFill="1" applyBorder="1" applyAlignment="1" applyProtection="1">
      <alignment horizontal="left"/>
      <protection hidden="1"/>
    </xf>
    <xf numFmtId="0" fontId="7" fillId="5" borderId="0" xfId="1" applyFont="1" applyFill="1" applyAlignment="1" applyProtection="1">
      <alignment horizontal="left"/>
      <protection hidden="1"/>
    </xf>
    <xf numFmtId="0" fontId="5" fillId="4" borderId="54" xfId="1" applyFont="1" applyFill="1" applyBorder="1" applyAlignment="1" applyProtection="1">
      <alignment horizontal="left" vertical="center" wrapText="1"/>
      <protection hidden="1"/>
    </xf>
    <xf numFmtId="0" fontId="5" fillId="4" borderId="38" xfId="1" applyFont="1" applyFill="1" applyBorder="1" applyAlignment="1" applyProtection="1">
      <alignment horizontal="left" vertical="center" wrapText="1"/>
      <protection hidden="1"/>
    </xf>
    <xf numFmtId="0" fontId="5" fillId="4" borderId="39" xfId="1" applyFont="1" applyFill="1" applyBorder="1" applyAlignment="1" applyProtection="1">
      <alignment horizontal="left" vertical="center" wrapText="1"/>
      <protection hidden="1"/>
    </xf>
    <xf numFmtId="0" fontId="5" fillId="4" borderId="19" xfId="1" applyFont="1" applyFill="1" applyBorder="1" applyAlignment="1" applyProtection="1">
      <alignment horizontal="left" vertical="center" wrapText="1"/>
      <protection hidden="1"/>
    </xf>
    <xf numFmtId="0" fontId="5" fillId="4" borderId="32" xfId="1" applyFont="1" applyFill="1" applyBorder="1" applyAlignment="1" applyProtection="1">
      <alignment horizontal="left" vertical="center" wrapText="1"/>
      <protection hidden="1"/>
    </xf>
    <xf numFmtId="0" fontId="5" fillId="4" borderId="33" xfId="1" applyFont="1" applyFill="1" applyBorder="1" applyAlignment="1" applyProtection="1">
      <alignment horizontal="left" vertical="center" wrapText="1"/>
      <protection hidden="1"/>
    </xf>
    <xf numFmtId="0" fontId="7" fillId="4" borderId="34" xfId="1" applyFont="1" applyFill="1" applyBorder="1" applyAlignment="1" applyProtection="1">
      <alignment horizontal="left" vertical="center"/>
      <protection hidden="1"/>
    </xf>
    <xf numFmtId="0" fontId="7" fillId="4" borderId="35" xfId="1" applyFont="1" applyFill="1" applyBorder="1" applyAlignment="1" applyProtection="1">
      <alignment horizontal="left" vertical="center"/>
      <protection hidden="1"/>
    </xf>
    <xf numFmtId="0" fontId="7" fillId="4" borderId="57" xfId="1" applyFont="1" applyFill="1" applyBorder="1" applyAlignment="1" applyProtection="1">
      <alignment horizontal="left" vertical="center"/>
      <protection hidden="1"/>
    </xf>
    <xf numFmtId="0" fontId="7" fillId="4" borderId="62" xfId="1" applyFont="1" applyFill="1" applyBorder="1" applyAlignment="1" applyProtection="1">
      <alignment horizontal="left" vertical="center"/>
      <protection hidden="1"/>
    </xf>
    <xf numFmtId="0" fontId="7" fillId="4" borderId="37" xfId="1" applyFont="1" applyFill="1" applyBorder="1" applyAlignment="1" applyProtection="1">
      <alignment horizontal="left" vertical="center"/>
      <protection hidden="1"/>
    </xf>
    <xf numFmtId="0" fontId="7" fillId="4" borderId="38" xfId="1" applyFont="1" applyFill="1" applyBorder="1" applyAlignment="1" applyProtection="1">
      <alignment horizontal="left" vertical="center"/>
      <protection hidden="1"/>
    </xf>
    <xf numFmtId="0" fontId="7" fillId="4" borderId="56" xfId="1" applyFont="1" applyFill="1" applyBorder="1" applyAlignment="1" applyProtection="1">
      <alignment horizontal="left" vertical="center"/>
      <protection hidden="1"/>
    </xf>
    <xf numFmtId="0" fontId="7" fillId="4" borderId="31" xfId="1" applyFont="1" applyFill="1" applyBorder="1" applyAlignment="1" applyProtection="1">
      <alignment horizontal="left" vertical="center"/>
      <protection hidden="1"/>
    </xf>
    <xf numFmtId="0" fontId="5" fillId="4" borderId="3" xfId="0" applyFont="1" applyFill="1" applyBorder="1" applyProtection="1">
      <protection hidden="1"/>
    </xf>
    <xf numFmtId="0" fontId="5" fillId="4" borderId="15" xfId="0" applyFont="1" applyFill="1" applyBorder="1" applyProtection="1">
      <protection hidden="1"/>
    </xf>
    <xf numFmtId="0" fontId="10" fillId="3" borderId="17" xfId="0" applyFont="1" applyFill="1" applyBorder="1" applyAlignment="1" applyProtection="1">
      <alignment horizontal="center" vertical="center" wrapText="1"/>
      <protection hidden="1"/>
    </xf>
    <xf numFmtId="0" fontId="10" fillId="3" borderId="1" xfId="0" applyFont="1" applyFill="1" applyBorder="1" applyAlignment="1" applyProtection="1">
      <alignment horizontal="center" vertical="center" wrapText="1"/>
      <protection hidden="1"/>
    </xf>
    <xf numFmtId="0" fontId="6" fillId="0" borderId="55"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57"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6" fillId="0" borderId="54"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6" fillId="0" borderId="56" xfId="0" applyFont="1" applyBorder="1" applyAlignment="1" applyProtection="1">
      <alignment horizontal="center" vertical="center" wrapText="1"/>
      <protection locked="0"/>
    </xf>
    <xf numFmtId="0" fontId="24" fillId="0" borderId="82" xfId="1" applyFont="1" applyBorder="1" applyAlignment="1" applyProtection="1">
      <alignment horizontal="left" vertical="center"/>
      <protection locked="0" hidden="1"/>
    </xf>
    <xf numFmtId="0" fontId="24" fillId="0" borderId="81" xfId="1" applyFont="1" applyBorder="1" applyAlignment="1" applyProtection="1">
      <alignment horizontal="left" vertical="center"/>
      <protection locked="0" hidden="1"/>
    </xf>
    <xf numFmtId="0" fontId="24" fillId="0" borderId="51" xfId="1" applyFont="1" applyBorder="1" applyAlignment="1" applyProtection="1">
      <alignment horizontal="left" vertical="center"/>
      <protection locked="0" hidden="1"/>
    </xf>
    <xf numFmtId="0" fontId="22" fillId="5" borderId="17" xfId="1" applyFont="1" applyFill="1" applyBorder="1" applyAlignment="1" applyProtection="1">
      <alignment horizontal="left"/>
      <protection hidden="1"/>
    </xf>
    <xf numFmtId="0" fontId="7" fillId="3" borderId="8" xfId="1" applyFont="1" applyFill="1" applyBorder="1" applyAlignment="1" applyProtection="1">
      <alignment horizontal="center" vertical="center"/>
      <protection hidden="1"/>
    </xf>
    <xf numFmtId="0" fontId="7" fillId="3" borderId="10" xfId="1" applyFont="1" applyFill="1" applyBorder="1" applyAlignment="1" applyProtection="1">
      <alignment horizontal="center" vertical="center"/>
      <protection hidden="1"/>
    </xf>
    <xf numFmtId="0" fontId="5" fillId="4" borderId="19" xfId="0" applyFont="1" applyFill="1" applyBorder="1" applyProtection="1">
      <protection hidden="1"/>
    </xf>
    <xf numFmtId="0" fontId="5" fillId="4" borderId="32" xfId="0" applyFont="1" applyFill="1" applyBorder="1" applyProtection="1">
      <protection hidden="1"/>
    </xf>
    <xf numFmtId="0" fontId="5" fillId="4" borderId="33" xfId="0" applyFont="1" applyFill="1" applyBorder="1" applyProtection="1">
      <protection hidden="1"/>
    </xf>
    <xf numFmtId="0" fontId="8" fillId="4" borderId="77" xfId="0" applyFont="1" applyFill="1" applyBorder="1" applyAlignment="1" applyProtection="1">
      <alignment horizontal="left" vertical="center" wrapText="1"/>
      <protection hidden="1"/>
    </xf>
    <xf numFmtId="0" fontId="5" fillId="4" borderId="78" xfId="0" applyFont="1" applyFill="1" applyBorder="1" applyAlignment="1" applyProtection="1">
      <alignment horizontal="left" vertical="center" wrapText="1"/>
      <protection hidden="1"/>
    </xf>
    <xf numFmtId="0" fontId="5" fillId="4" borderId="71" xfId="0" applyFont="1" applyFill="1" applyBorder="1" applyProtection="1">
      <protection hidden="1"/>
    </xf>
    <xf numFmtId="0" fontId="5" fillId="4" borderId="0" xfId="0" applyFont="1" applyFill="1" applyBorder="1" applyProtection="1">
      <protection hidden="1"/>
    </xf>
    <xf numFmtId="0" fontId="5" fillId="4" borderId="73" xfId="0" applyFont="1" applyFill="1" applyBorder="1" applyProtection="1">
      <protection hidden="1"/>
    </xf>
    <xf numFmtId="49" fontId="5" fillId="0" borderId="61" xfId="0" applyNumberFormat="1" applyFont="1" applyBorder="1" applyAlignment="1" applyProtection="1">
      <alignment horizontal="left" vertical="center" wrapText="1"/>
      <protection locked="0" hidden="1"/>
    </xf>
    <xf numFmtId="0" fontId="5" fillId="0" borderId="62" xfId="0" applyFont="1" applyBorder="1" applyProtection="1">
      <protection locked="0" hidden="1"/>
    </xf>
    <xf numFmtId="0" fontId="5" fillId="0" borderId="2" xfId="0" applyFont="1" applyBorder="1" applyProtection="1">
      <protection locked="0" hidden="1"/>
    </xf>
    <xf numFmtId="0" fontId="2" fillId="4" borderId="0" xfId="1" applyFont="1" applyFill="1" applyAlignment="1" applyProtection="1">
      <alignment wrapText="1"/>
      <protection hidden="1"/>
    </xf>
    <xf numFmtId="165" fontId="2" fillId="0" borderId="47" xfId="1" applyNumberFormat="1" applyFont="1" applyBorder="1" applyAlignment="1" applyProtection="1">
      <alignment horizontal="left"/>
      <protection locked="0" hidden="1"/>
    </xf>
    <xf numFmtId="0" fontId="2" fillId="0" borderId="47" xfId="1" applyFont="1" applyBorder="1" applyProtection="1">
      <protection locked="0" hidden="1"/>
    </xf>
    <xf numFmtId="165" fontId="2" fillId="0" borderId="0" xfId="1" applyNumberFormat="1" applyFont="1" applyFill="1" applyAlignment="1" applyProtection="1">
      <alignment horizontal="left"/>
      <protection locked="0" hidden="1"/>
    </xf>
    <xf numFmtId="0" fontId="2" fillId="0" borderId="0" xfId="1" applyFont="1" applyFill="1" applyProtection="1">
      <protection locked="0" hidden="1"/>
    </xf>
    <xf numFmtId="165" fontId="2" fillId="0" borderId="80" xfId="1" applyNumberFormat="1" applyFont="1" applyBorder="1" applyAlignment="1" applyProtection="1">
      <alignment horizontal="left"/>
      <protection locked="0" hidden="1"/>
    </xf>
    <xf numFmtId="0" fontId="2" fillId="0" borderId="80" xfId="1" applyFont="1" applyBorder="1" applyProtection="1">
      <protection locked="0" hidden="1"/>
    </xf>
    <xf numFmtId="0" fontId="5" fillId="4" borderId="74" xfId="0" applyFont="1" applyFill="1" applyBorder="1" applyProtection="1">
      <protection hidden="1"/>
    </xf>
    <xf numFmtId="0" fontId="5" fillId="4" borderId="75" xfId="0" applyFont="1" applyFill="1" applyBorder="1" applyProtection="1">
      <protection hidden="1"/>
    </xf>
    <xf numFmtId="0" fontId="5" fillId="4" borderId="76" xfId="0" applyFont="1" applyFill="1" applyBorder="1" applyProtection="1">
      <protection hidden="1"/>
    </xf>
    <xf numFmtId="0" fontId="5" fillId="4" borderId="48" xfId="0" applyFont="1" applyFill="1" applyBorder="1" applyProtection="1">
      <protection hidden="1"/>
    </xf>
    <xf numFmtId="0" fontId="5" fillId="4" borderId="17" xfId="0" applyFont="1" applyFill="1" applyBorder="1" applyProtection="1">
      <protection hidden="1"/>
    </xf>
    <xf numFmtId="0" fontId="5" fillId="4" borderId="1" xfId="0" applyFont="1" applyFill="1" applyBorder="1" applyProtection="1">
      <protection hidden="1"/>
    </xf>
    <xf numFmtId="0" fontId="5" fillId="4" borderId="54" xfId="1" applyFont="1" applyFill="1" applyBorder="1" applyAlignment="1" applyProtection="1">
      <alignment horizontal="left" vertical="center"/>
      <protection hidden="1"/>
    </xf>
    <xf numFmtId="0" fontId="5" fillId="4" borderId="38" xfId="1" applyFont="1" applyFill="1" applyBorder="1" applyAlignment="1" applyProtection="1">
      <alignment horizontal="left" vertical="center"/>
      <protection hidden="1"/>
    </xf>
    <xf numFmtId="0" fontId="5" fillId="4" borderId="39" xfId="1" applyFont="1" applyFill="1" applyBorder="1" applyAlignment="1" applyProtection="1">
      <alignment horizontal="left" vertical="center"/>
      <protection hidden="1"/>
    </xf>
    <xf numFmtId="0" fontId="5" fillId="4" borderId="19" xfId="1" applyFont="1" applyFill="1" applyBorder="1" applyAlignment="1" applyProtection="1">
      <alignment horizontal="left" vertical="center"/>
      <protection hidden="1"/>
    </xf>
    <xf numFmtId="0" fontId="5" fillId="4" borderId="32" xfId="1" applyFont="1" applyFill="1" applyBorder="1" applyAlignment="1" applyProtection="1">
      <alignment horizontal="left" vertical="center"/>
      <protection hidden="1"/>
    </xf>
    <xf numFmtId="0" fontId="5" fillId="4" borderId="33" xfId="1" applyFont="1" applyFill="1" applyBorder="1" applyAlignment="1" applyProtection="1">
      <alignment horizontal="left" vertical="center"/>
      <protection hidden="1"/>
    </xf>
    <xf numFmtId="0" fontId="7" fillId="4" borderId="17" xfId="0" applyFont="1" applyFill="1" applyBorder="1" applyAlignment="1" applyProtection="1">
      <alignment horizontal="left" vertical="center"/>
      <protection hidden="1"/>
    </xf>
    <xf numFmtId="165" fontId="2" fillId="0" borderId="17" xfId="0" applyNumberFormat="1" applyFont="1" applyBorder="1" applyAlignment="1" applyProtection="1">
      <alignment horizontal="left" vertical="center"/>
      <protection locked="0" hidden="1"/>
    </xf>
    <xf numFmtId="0" fontId="3" fillId="4" borderId="0" xfId="0" applyFont="1" applyFill="1" applyAlignment="1" applyProtection="1">
      <alignment horizontal="left" vertical="center" wrapText="1"/>
      <protection hidden="1"/>
    </xf>
    <xf numFmtId="0" fontId="3" fillId="4" borderId="65" xfId="0" applyFont="1" applyFill="1" applyBorder="1" applyAlignment="1" applyProtection="1">
      <alignment horizontal="left" vertical="center" wrapText="1"/>
      <protection hidden="1"/>
    </xf>
    <xf numFmtId="0" fontId="0" fillId="4" borderId="5" xfId="0" applyFill="1" applyBorder="1" applyAlignment="1" applyProtection="1">
      <alignment horizontal="left" vertical="center" wrapText="1"/>
      <protection hidden="1"/>
    </xf>
    <xf numFmtId="0" fontId="3" fillId="4" borderId="64" xfId="0" applyFont="1" applyFill="1" applyBorder="1" applyAlignment="1" applyProtection="1">
      <alignment horizontal="left" vertical="center" wrapText="1"/>
      <protection hidden="1"/>
    </xf>
    <xf numFmtId="0" fontId="0" fillId="4" borderId="3" xfId="0" applyFill="1" applyBorder="1" applyAlignment="1" applyProtection="1">
      <alignment horizontal="left" vertical="center" wrapText="1"/>
      <protection hidden="1"/>
    </xf>
    <xf numFmtId="0" fontId="3" fillId="4" borderId="63" xfId="0" applyFont="1" applyFill="1" applyBorder="1" applyAlignment="1" applyProtection="1">
      <alignment horizontal="left" vertical="center" wrapText="1"/>
      <protection hidden="1"/>
    </xf>
    <xf numFmtId="0" fontId="0" fillId="4" borderId="6" xfId="0" applyFill="1" applyBorder="1" applyAlignment="1" applyProtection="1">
      <alignment horizontal="left" vertical="center" wrapText="1"/>
      <protection hidden="1"/>
    </xf>
    <xf numFmtId="0" fontId="3" fillId="4" borderId="0" xfId="0" applyFont="1" applyFill="1" applyAlignment="1" applyProtection="1">
      <alignment horizontal="left" wrapText="1"/>
      <protection hidden="1"/>
    </xf>
    <xf numFmtId="0" fontId="4" fillId="4" borderId="0" xfId="0" applyFont="1" applyFill="1" applyAlignment="1" applyProtection="1">
      <alignment wrapText="1"/>
      <protection hidden="1"/>
    </xf>
    <xf numFmtId="165" fontId="4" fillId="0" borderId="17" xfId="0" applyNumberFormat="1" applyFont="1" applyFill="1" applyBorder="1" applyAlignment="1" applyProtection="1">
      <alignment horizontal="left"/>
      <protection locked="0" hidden="1"/>
    </xf>
    <xf numFmtId="0" fontId="4" fillId="0" borderId="17" xfId="0" applyFont="1" applyFill="1" applyBorder="1" applyProtection="1">
      <protection locked="0" hidden="1"/>
    </xf>
    <xf numFmtId="0" fontId="4" fillId="0" borderId="0" xfId="0" applyFont="1" applyAlignment="1" applyProtection="1">
      <alignment horizontal="center"/>
      <protection locked="0" hidden="1"/>
    </xf>
    <xf numFmtId="0" fontId="4" fillId="0" borderId="0" xfId="0" applyFont="1" applyProtection="1">
      <protection locked="0" hidden="1"/>
    </xf>
    <xf numFmtId="0" fontId="4" fillId="0" borderId="0" xfId="0" applyFont="1" applyAlignment="1" applyProtection="1">
      <alignment horizontal="left"/>
      <protection locked="0" hidden="1"/>
    </xf>
    <xf numFmtId="0" fontId="3" fillId="4" borderId="17" xfId="0" applyFont="1" applyFill="1" applyBorder="1" applyAlignment="1" applyProtection="1">
      <alignment horizontal="left"/>
      <protection hidden="1"/>
    </xf>
    <xf numFmtId="0" fontId="4" fillId="4" borderId="63" xfId="0" applyFont="1" applyFill="1" applyBorder="1" applyAlignment="1" applyProtection="1">
      <alignment horizontal="left" vertical="center" wrapText="1"/>
      <protection hidden="1"/>
    </xf>
    <xf numFmtId="0" fontId="4" fillId="4" borderId="57" xfId="0" applyFont="1" applyFill="1" applyBorder="1" applyAlignment="1" applyProtection="1">
      <alignment horizontal="left" vertical="center" wrapText="1"/>
      <protection hidden="1"/>
    </xf>
    <xf numFmtId="0" fontId="0" fillId="4" borderId="6" xfId="0" applyFill="1" applyBorder="1" applyAlignment="1" applyProtection="1">
      <alignment vertical="center" wrapText="1"/>
      <protection hidden="1"/>
    </xf>
    <xf numFmtId="0" fontId="3" fillId="4" borderId="3" xfId="0" applyFont="1" applyFill="1" applyBorder="1" applyAlignment="1" applyProtection="1">
      <alignment horizontal="center" vertical="center" wrapText="1"/>
      <protection hidden="1"/>
    </xf>
    <xf numFmtId="0" fontId="7" fillId="4" borderId="3" xfId="0" applyFont="1" applyFill="1" applyBorder="1" applyAlignment="1" applyProtection="1">
      <alignment horizontal="center" vertical="center" wrapText="1"/>
      <protection hidden="1"/>
    </xf>
    <xf numFmtId="0" fontId="7" fillId="4" borderId="15" xfId="0" applyFont="1" applyFill="1" applyBorder="1" applyAlignment="1" applyProtection="1">
      <alignment horizontal="center" vertical="center" wrapText="1"/>
      <protection hidden="1"/>
    </xf>
    <xf numFmtId="0" fontId="4" fillId="4" borderId="64" xfId="0" applyFont="1" applyFill="1" applyBorder="1" applyAlignment="1" applyProtection="1">
      <alignment horizontal="left" vertical="center" wrapText="1"/>
      <protection hidden="1"/>
    </xf>
    <xf numFmtId="0" fontId="4" fillId="4" borderId="30" xfId="0" applyFont="1" applyFill="1" applyBorder="1" applyAlignment="1" applyProtection="1">
      <alignment horizontal="left" vertical="center" wrapText="1"/>
      <protection hidden="1"/>
    </xf>
    <xf numFmtId="0" fontId="0" fillId="4" borderId="3" xfId="0" applyFill="1" applyBorder="1" applyAlignment="1" applyProtection="1">
      <alignment vertical="center" wrapText="1"/>
      <protection hidden="1"/>
    </xf>
    <xf numFmtId="0" fontId="3" fillId="4" borderId="56" xfId="0" applyFont="1" applyFill="1" applyBorder="1" applyAlignment="1" applyProtection="1">
      <alignment horizontal="left" vertical="center" wrapText="1"/>
      <protection hidden="1"/>
    </xf>
    <xf numFmtId="0" fontId="3" fillId="4" borderId="5" xfId="0" applyFont="1" applyFill="1" applyBorder="1" applyAlignment="1" applyProtection="1">
      <alignment horizontal="left" vertical="center" wrapText="1"/>
      <protection hidden="1"/>
    </xf>
    <xf numFmtId="0" fontId="3" fillId="4" borderId="18" xfId="0" applyFont="1" applyFill="1" applyBorder="1" applyAlignment="1" applyProtection="1">
      <alignment horizontal="left" vertical="center" wrapText="1"/>
      <protection hidden="1"/>
    </xf>
    <xf numFmtId="0" fontId="0" fillId="3" borderId="8" xfId="0" applyFill="1" applyBorder="1" applyAlignment="1" applyProtection="1">
      <alignment horizontal="center" vertical="center" wrapText="1"/>
      <protection hidden="1"/>
    </xf>
    <xf numFmtId="0" fontId="0" fillId="3" borderId="10" xfId="0" applyFill="1" applyBorder="1" applyAlignment="1" applyProtection="1">
      <alignment horizontal="center" vertical="center" wrapText="1"/>
      <protection hidden="1"/>
    </xf>
    <xf numFmtId="0" fontId="4" fillId="4" borderId="3" xfId="0" applyFont="1" applyFill="1" applyBorder="1" applyAlignment="1" applyProtection="1">
      <alignment horizontal="center" vertical="center" wrapText="1"/>
      <protection hidden="1"/>
    </xf>
    <xf numFmtId="0" fontId="4" fillId="4" borderId="4" xfId="0" applyFont="1" applyFill="1" applyBorder="1" applyAlignment="1" applyProtection="1">
      <alignment horizontal="center" vertical="center" wrapText="1"/>
      <protection hidden="1"/>
    </xf>
    <xf numFmtId="0" fontId="4" fillId="4" borderId="15" xfId="0" applyFont="1" applyFill="1" applyBorder="1" applyAlignment="1" applyProtection="1">
      <alignment horizontal="left" vertical="center" wrapText="1"/>
      <protection hidden="1"/>
    </xf>
    <xf numFmtId="0" fontId="4" fillId="4" borderId="66" xfId="0" applyFont="1" applyFill="1" applyBorder="1" applyAlignment="1" applyProtection="1">
      <alignment horizontal="left" vertical="center" wrapText="1"/>
      <protection hidden="1"/>
    </xf>
    <xf numFmtId="0" fontId="3" fillId="4" borderId="67" xfId="0" applyFont="1" applyFill="1" applyBorder="1" applyAlignment="1" applyProtection="1">
      <alignment horizontal="left" vertical="center" wrapText="1"/>
      <protection hidden="1"/>
    </xf>
    <xf numFmtId="0" fontId="3" fillId="4" borderId="51" xfId="0" applyFont="1" applyFill="1" applyBorder="1" applyAlignment="1" applyProtection="1">
      <alignment horizontal="left" vertical="center" wrapText="1"/>
      <protection hidden="1"/>
    </xf>
    <xf numFmtId="0" fontId="7" fillId="4" borderId="4" xfId="0" applyFont="1" applyFill="1" applyBorder="1" applyAlignment="1" applyProtection="1">
      <alignment vertical="center" wrapText="1"/>
      <protection hidden="1"/>
    </xf>
    <xf numFmtId="0" fontId="4" fillId="4" borderId="68" xfId="0" applyFont="1" applyFill="1" applyBorder="1" applyAlignment="1" applyProtection="1">
      <alignment horizontal="left" vertical="center" wrapText="1"/>
      <protection hidden="1"/>
    </xf>
    <xf numFmtId="0" fontId="4" fillId="4" borderId="53" xfId="0" applyFont="1" applyFill="1" applyBorder="1" applyAlignment="1" applyProtection="1">
      <alignment horizontal="left" vertical="center" wrapText="1"/>
      <protection hidden="1"/>
    </xf>
    <xf numFmtId="0" fontId="0" fillId="4" borderId="69" xfId="0" applyFill="1" applyBorder="1" applyAlignment="1" applyProtection="1">
      <alignment vertical="center" wrapText="1"/>
      <protection hidden="1"/>
    </xf>
    <xf numFmtId="0" fontId="0" fillId="4" borderId="69" xfId="0" applyFill="1" applyBorder="1" applyAlignment="1" applyProtection="1">
      <alignment horizontal="center" vertical="center" wrapText="1"/>
      <protection hidden="1"/>
    </xf>
    <xf numFmtId="0" fontId="3" fillId="4" borderId="50" xfId="0" applyFont="1" applyFill="1" applyBorder="1" applyAlignment="1" applyProtection="1">
      <alignment horizontal="left" vertical="center" wrapText="1"/>
      <protection hidden="1"/>
    </xf>
    <xf numFmtId="0" fontId="7" fillId="4" borderId="51" xfId="0" applyFont="1" applyFill="1" applyBorder="1" applyProtection="1">
      <protection hidden="1"/>
    </xf>
    <xf numFmtId="0" fontId="4" fillId="4" borderId="61" xfId="0" applyFont="1" applyFill="1" applyBorder="1" applyAlignment="1" applyProtection="1">
      <alignment horizontal="left" vertical="center" wrapText="1"/>
      <protection hidden="1"/>
    </xf>
    <xf numFmtId="0" fontId="0" fillId="4" borderId="53" xfId="0" applyFill="1" applyBorder="1" applyProtection="1">
      <protection hidden="1"/>
    </xf>
    <xf numFmtId="0" fontId="4" fillId="4" borderId="4" xfId="0" applyFont="1" applyFill="1" applyBorder="1" applyAlignment="1" applyProtection="1">
      <alignment horizontal="left" vertical="center" wrapText="1"/>
      <protection hidden="1"/>
    </xf>
    <xf numFmtId="0" fontId="0" fillId="4" borderId="69" xfId="0" applyFill="1" applyBorder="1" applyAlignment="1" applyProtection="1">
      <alignment horizontal="left" vertical="center" wrapText="1"/>
      <protection hidden="1"/>
    </xf>
    <xf numFmtId="0" fontId="4" fillId="4" borderId="54" xfId="0" applyFont="1" applyFill="1" applyBorder="1" applyAlignment="1" applyProtection="1">
      <alignment horizontal="left" vertical="center" wrapText="1"/>
      <protection hidden="1"/>
    </xf>
    <xf numFmtId="0" fontId="0" fillId="4" borderId="38" xfId="0" applyFill="1" applyBorder="1" applyAlignment="1" applyProtection="1">
      <alignment horizontal="left" vertical="center" wrapText="1"/>
      <protection hidden="1"/>
    </xf>
    <xf numFmtId="0" fontId="0" fillId="4" borderId="39" xfId="0" applyFill="1" applyBorder="1" applyAlignment="1" applyProtection="1">
      <alignment horizontal="left" vertical="center" wrapText="1"/>
      <protection hidden="1"/>
    </xf>
    <xf numFmtId="0" fontId="4" fillId="4" borderId="19" xfId="0" applyFont="1" applyFill="1" applyBorder="1" applyAlignment="1" applyProtection="1">
      <alignment horizontal="left" vertical="center" wrapText="1"/>
      <protection hidden="1"/>
    </xf>
    <xf numFmtId="0" fontId="0" fillId="4" borderId="32" xfId="0" applyFill="1" applyBorder="1" applyAlignment="1" applyProtection="1">
      <alignment horizontal="left" vertical="center" wrapText="1"/>
      <protection hidden="1"/>
    </xf>
    <xf numFmtId="0" fontId="0" fillId="4" borderId="33" xfId="0" applyFill="1" applyBorder="1" applyAlignment="1" applyProtection="1">
      <alignment horizontal="left" vertical="center" wrapText="1"/>
      <protection hidden="1"/>
    </xf>
    <xf numFmtId="0" fontId="4" fillId="4" borderId="55" xfId="0" applyFont="1" applyFill="1" applyBorder="1" applyAlignment="1" applyProtection="1">
      <alignment horizontal="left" vertical="center" wrapText="1"/>
      <protection hidden="1"/>
    </xf>
    <xf numFmtId="0" fontId="0" fillId="4" borderId="35" xfId="0" applyFill="1" applyBorder="1" applyAlignment="1" applyProtection="1">
      <alignment horizontal="left" vertical="center" wrapText="1"/>
      <protection hidden="1"/>
    </xf>
    <xf numFmtId="0" fontId="0" fillId="4" borderId="36" xfId="0" applyFill="1" applyBorder="1" applyAlignment="1" applyProtection="1">
      <alignment horizontal="left" vertical="center" wrapText="1"/>
      <protection hidden="1"/>
    </xf>
    <xf numFmtId="0" fontId="4" fillId="4" borderId="65" xfId="0" applyFont="1" applyFill="1" applyBorder="1" applyAlignment="1" applyProtection="1">
      <alignment horizontal="left" vertical="center" wrapText="1"/>
      <protection hidden="1"/>
    </xf>
    <xf numFmtId="0" fontId="4" fillId="4" borderId="56" xfId="0" applyFont="1" applyFill="1" applyBorder="1" applyAlignment="1" applyProtection="1">
      <alignment horizontal="left" vertical="center" wrapText="1"/>
      <protection hidden="1"/>
    </xf>
    <xf numFmtId="0" fontId="0" fillId="4" borderId="5" xfId="0" applyFill="1" applyBorder="1" applyAlignment="1" applyProtection="1">
      <alignment vertical="center" wrapText="1"/>
      <protection hidden="1"/>
    </xf>
    <xf numFmtId="0" fontId="4" fillId="4" borderId="3" xfId="0" applyFont="1" applyFill="1" applyBorder="1" applyAlignment="1" applyProtection="1">
      <alignment horizontal="left" vertical="center" wrapText="1"/>
      <protection hidden="1"/>
    </xf>
    <xf numFmtId="0" fontId="4" fillId="4" borderId="6" xfId="0" applyFont="1" applyFill="1" applyBorder="1" applyAlignment="1" applyProtection="1">
      <alignment horizontal="left" vertical="center" wrapText="1"/>
      <protection hidden="1"/>
    </xf>
    <xf numFmtId="0" fontId="4" fillId="4" borderId="5" xfId="0" applyFont="1" applyFill="1" applyBorder="1" applyAlignment="1" applyProtection="1">
      <alignment horizontal="left" vertical="center" wrapText="1"/>
      <protection hidden="1"/>
    </xf>
    <xf numFmtId="0" fontId="7" fillId="5" borderId="40" xfId="6" applyFont="1" applyFill="1" applyBorder="1" applyAlignment="1" applyProtection="1">
      <alignment horizontal="left" vertical="center"/>
      <protection hidden="1"/>
    </xf>
    <xf numFmtId="0" fontId="7" fillId="5" borderId="8" xfId="6" applyFont="1" applyFill="1" applyBorder="1" applyAlignment="1" applyProtection="1">
      <alignment horizontal="left" vertical="center"/>
      <protection hidden="1"/>
    </xf>
    <xf numFmtId="0" fontId="7" fillId="5" borderId="10" xfId="6" applyFont="1" applyFill="1" applyBorder="1" applyAlignment="1" applyProtection="1">
      <alignment horizontal="left" vertical="center"/>
      <protection hidden="1"/>
    </xf>
    <xf numFmtId="0" fontId="7" fillId="4" borderId="17" xfId="6" applyFont="1" applyFill="1" applyBorder="1" applyAlignment="1" applyProtection="1">
      <alignment horizontal="left" vertical="center"/>
      <protection hidden="1"/>
    </xf>
    <xf numFmtId="0" fontId="7" fillId="4" borderId="0" xfId="6" applyFont="1" applyFill="1" applyAlignment="1" applyProtection="1">
      <alignment horizontal="left" vertical="center"/>
      <protection hidden="1"/>
    </xf>
    <xf numFmtId="0" fontId="2" fillId="4" borderId="0" xfId="6" applyFill="1" applyAlignment="1" applyProtection="1">
      <alignment horizontal="center"/>
      <protection hidden="1"/>
    </xf>
    <xf numFmtId="0" fontId="7" fillId="4" borderId="0" xfId="6" applyFont="1" applyFill="1" applyAlignment="1" applyProtection="1">
      <alignment horizontal="left"/>
      <protection hidden="1"/>
    </xf>
    <xf numFmtId="164" fontId="7" fillId="5" borderId="40" xfId="6" applyNumberFormat="1" applyFont="1" applyFill="1" applyBorder="1" applyAlignment="1" applyProtection="1">
      <alignment horizontal="center" vertical="center" wrapText="1"/>
      <protection hidden="1"/>
    </xf>
    <xf numFmtId="164" fontId="7" fillId="5" borderId="10" xfId="6" applyNumberFormat="1" applyFont="1" applyFill="1" applyBorder="1" applyAlignment="1" applyProtection="1">
      <alignment horizontal="center" vertical="center"/>
      <protection hidden="1"/>
    </xf>
    <xf numFmtId="0" fontId="2" fillId="0" borderId="0" xfId="6" applyProtection="1">
      <protection locked="0" hidden="1"/>
    </xf>
    <xf numFmtId="14" fontId="7" fillId="0" borderId="0" xfId="6" applyNumberFormat="1" applyFont="1" applyFill="1" applyAlignment="1" applyProtection="1">
      <alignment horizontal="left"/>
      <protection locked="0" hidden="1"/>
    </xf>
    <xf numFmtId="0" fontId="2" fillId="4" borderId="34" xfId="6" applyFill="1" applyBorder="1" applyAlignment="1" applyProtection="1">
      <alignment horizontal="left" vertical="center"/>
      <protection hidden="1"/>
    </xf>
    <xf numFmtId="0" fontId="2" fillId="4" borderId="35" xfId="6" applyFill="1" applyBorder="1" applyAlignment="1" applyProtection="1">
      <alignment horizontal="left" vertical="center"/>
      <protection hidden="1"/>
    </xf>
    <xf numFmtId="0" fontId="2" fillId="4" borderId="36" xfId="6" applyFill="1" applyBorder="1" applyAlignment="1" applyProtection="1">
      <alignment horizontal="left" vertical="center"/>
      <protection hidden="1"/>
    </xf>
    <xf numFmtId="0" fontId="22" fillId="4" borderId="40" xfId="6" applyFont="1" applyFill="1" applyBorder="1" applyAlignment="1" applyProtection="1">
      <alignment horizontal="left" vertical="center"/>
      <protection hidden="1"/>
    </xf>
    <xf numFmtId="0" fontId="22" fillId="4" borderId="8" xfId="6" applyFont="1" applyFill="1" applyBorder="1" applyAlignment="1" applyProtection="1">
      <alignment horizontal="left" vertical="center"/>
      <protection hidden="1"/>
    </xf>
    <xf numFmtId="0" fontId="22" fillId="4" borderId="10" xfId="6" applyFont="1" applyFill="1" applyBorder="1" applyAlignment="1" applyProtection="1">
      <alignment horizontal="left" vertical="center"/>
      <protection hidden="1"/>
    </xf>
    <xf numFmtId="0" fontId="2" fillId="4" borderId="37" xfId="6" applyFill="1" applyBorder="1" applyAlignment="1" applyProtection="1">
      <alignment horizontal="left" vertical="center"/>
      <protection hidden="1"/>
    </xf>
    <xf numFmtId="0" fontId="2" fillId="4" borderId="38" xfId="6" applyFill="1" applyBorder="1" applyAlignment="1" applyProtection="1">
      <alignment horizontal="left" vertical="center"/>
      <protection hidden="1"/>
    </xf>
    <xf numFmtId="0" fontId="2" fillId="4" borderId="39" xfId="6" applyFill="1" applyBorder="1" applyAlignment="1" applyProtection="1">
      <alignment horizontal="left" vertical="center"/>
      <protection hidden="1"/>
    </xf>
    <xf numFmtId="0" fontId="2" fillId="4" borderId="31" xfId="6" applyFill="1" applyBorder="1" applyAlignment="1" applyProtection="1">
      <alignment horizontal="left" vertical="center"/>
      <protection hidden="1"/>
    </xf>
    <xf numFmtId="0" fontId="2" fillId="4" borderId="32" xfId="6" applyFill="1" applyBorder="1" applyAlignment="1" applyProtection="1">
      <alignment horizontal="left" vertical="center"/>
      <protection hidden="1"/>
    </xf>
    <xf numFmtId="0" fontId="2" fillId="4" borderId="33" xfId="6" applyFill="1" applyBorder="1" applyAlignment="1" applyProtection="1">
      <alignment horizontal="left" vertical="center"/>
      <protection hidden="1"/>
    </xf>
    <xf numFmtId="0" fontId="26" fillId="4" borderId="8" xfId="6" applyFont="1" applyFill="1" applyBorder="1" applyAlignment="1" applyProtection="1">
      <alignment horizontal="left"/>
      <protection hidden="1"/>
    </xf>
    <xf numFmtId="0" fontId="7" fillId="4" borderId="40" xfId="6" applyFont="1" applyFill="1" applyBorder="1" applyAlignment="1" applyProtection="1">
      <alignment horizontal="left" vertical="center"/>
      <protection hidden="1"/>
    </xf>
    <xf numFmtId="0" fontId="7" fillId="4" borderId="8" xfId="6" applyFont="1" applyFill="1" applyBorder="1" applyAlignment="1" applyProtection="1">
      <alignment horizontal="left" vertical="center"/>
      <protection hidden="1"/>
    </xf>
    <xf numFmtId="0" fontId="7" fillId="4" borderId="10" xfId="6" applyFont="1" applyFill="1" applyBorder="1" applyAlignment="1" applyProtection="1">
      <alignment horizontal="left" vertical="center"/>
      <protection hidden="1"/>
    </xf>
    <xf numFmtId="164" fontId="2" fillId="4" borderId="34" xfId="6" applyNumberFormat="1" applyFill="1" applyBorder="1" applyAlignment="1" applyProtection="1">
      <alignment horizontal="center" vertical="center"/>
      <protection hidden="1"/>
    </xf>
    <xf numFmtId="164" fontId="2" fillId="4" borderId="36" xfId="6" applyNumberFormat="1" applyFill="1" applyBorder="1" applyAlignment="1" applyProtection="1">
      <alignment horizontal="center" vertical="center"/>
      <protection hidden="1"/>
    </xf>
    <xf numFmtId="0" fontId="2" fillId="4" borderId="30" xfId="6" applyFill="1" applyBorder="1" applyAlignment="1" applyProtection="1">
      <alignment horizontal="left" vertical="center"/>
      <protection hidden="1"/>
    </xf>
    <xf numFmtId="164" fontId="2" fillId="4" borderId="67" xfId="6" applyNumberFormat="1" applyFill="1" applyBorder="1" applyAlignment="1" applyProtection="1">
      <alignment horizontal="center" vertical="center" wrapText="1"/>
      <protection hidden="1"/>
    </xf>
    <xf numFmtId="164" fontId="2" fillId="4" borderId="85" xfId="6" applyNumberFormat="1" applyFill="1" applyBorder="1" applyAlignment="1" applyProtection="1">
      <alignment horizontal="center" vertical="center" wrapText="1"/>
      <protection hidden="1"/>
    </xf>
    <xf numFmtId="164" fontId="22" fillId="4" borderId="40" xfId="6" applyNumberFormat="1" applyFont="1" applyFill="1" applyBorder="1" applyAlignment="1" applyProtection="1">
      <alignment horizontal="center" vertical="center"/>
      <protection hidden="1"/>
    </xf>
    <xf numFmtId="164" fontId="22" fillId="4" borderId="10" xfId="6" applyNumberFormat="1" applyFont="1" applyFill="1" applyBorder="1" applyAlignment="1" applyProtection="1">
      <alignment horizontal="center" vertical="center"/>
      <protection hidden="1"/>
    </xf>
    <xf numFmtId="164" fontId="7" fillId="4" borderId="40" xfId="6" applyNumberFormat="1" applyFont="1" applyFill="1" applyBorder="1" applyAlignment="1" applyProtection="1">
      <alignment horizontal="center" vertical="center"/>
      <protection hidden="1"/>
    </xf>
    <xf numFmtId="164" fontId="7" fillId="4" borderId="10" xfId="6" applyNumberFormat="1" applyFont="1" applyFill="1" applyBorder="1" applyAlignment="1" applyProtection="1">
      <alignment horizontal="center" vertical="center"/>
      <protection hidden="1"/>
    </xf>
    <xf numFmtId="164" fontId="2" fillId="4" borderId="37" xfId="6" applyNumberFormat="1" applyFill="1" applyBorder="1" applyAlignment="1" applyProtection="1">
      <alignment horizontal="center" vertical="center"/>
      <protection hidden="1"/>
    </xf>
    <xf numFmtId="164" fontId="2" fillId="4" borderId="39" xfId="6" applyNumberFormat="1" applyFill="1" applyBorder="1" applyAlignment="1" applyProtection="1">
      <alignment horizontal="center" vertical="center"/>
      <protection hidden="1"/>
    </xf>
    <xf numFmtId="164" fontId="2" fillId="4" borderId="31" xfId="6" applyNumberFormat="1" applyFill="1" applyBorder="1" applyAlignment="1" applyProtection="1">
      <alignment horizontal="center" vertical="center"/>
      <protection hidden="1"/>
    </xf>
    <xf numFmtId="164" fontId="2" fillId="4" borderId="33" xfId="6" applyNumberFormat="1" applyFill="1" applyBorder="1" applyAlignment="1" applyProtection="1">
      <alignment horizontal="center" vertical="center"/>
      <protection hidden="1"/>
    </xf>
    <xf numFmtId="164" fontId="2" fillId="4" borderId="66" xfId="6" applyNumberFormat="1" applyFill="1" applyBorder="1" applyAlignment="1" applyProtection="1">
      <alignment horizontal="center" vertical="center"/>
      <protection hidden="1"/>
    </xf>
    <xf numFmtId="164" fontId="2" fillId="4" borderId="84" xfId="6" applyNumberFormat="1" applyFill="1" applyBorder="1" applyAlignment="1" applyProtection="1">
      <alignment horizontal="center" vertical="center"/>
      <protection hidden="1"/>
    </xf>
    <xf numFmtId="0" fontId="9" fillId="3" borderId="40" xfId="6" applyFont="1" applyFill="1" applyBorder="1" applyAlignment="1" applyProtection="1">
      <alignment horizontal="center" vertical="center"/>
      <protection hidden="1"/>
    </xf>
    <xf numFmtId="0" fontId="9" fillId="3" borderId="8" xfId="6" applyFont="1" applyFill="1" applyBorder="1" applyAlignment="1" applyProtection="1">
      <alignment horizontal="center" vertical="center"/>
      <protection hidden="1"/>
    </xf>
    <xf numFmtId="0" fontId="2" fillId="3" borderId="8" xfId="6" applyFill="1" applyBorder="1" applyAlignment="1" applyProtection="1">
      <alignment horizontal="center" vertical="center"/>
      <protection hidden="1"/>
    </xf>
    <xf numFmtId="0" fontId="2" fillId="3" borderId="10" xfId="6" applyFill="1" applyBorder="1" applyAlignment="1" applyProtection="1">
      <alignment horizontal="center" vertical="center"/>
      <protection hidden="1"/>
    </xf>
    <xf numFmtId="0" fontId="2" fillId="4" borderId="54" xfId="6" applyFont="1" applyFill="1" applyBorder="1" applyAlignment="1" applyProtection="1">
      <alignment horizontal="left" vertical="center"/>
      <protection hidden="1"/>
    </xf>
    <xf numFmtId="0" fontId="2" fillId="4" borderId="38" xfId="6" applyFont="1" applyFill="1" applyBorder="1" applyAlignment="1" applyProtection="1">
      <alignment horizontal="left" vertical="center"/>
      <protection hidden="1"/>
    </xf>
    <xf numFmtId="0" fontId="2" fillId="4" borderId="39" xfId="6" applyFont="1" applyFill="1" applyBorder="1" applyAlignment="1" applyProtection="1">
      <alignment horizontal="left" vertical="center"/>
      <protection hidden="1"/>
    </xf>
    <xf numFmtId="0" fontId="2" fillId="4" borderId="19" xfId="6" applyFont="1" applyFill="1" applyBorder="1" applyAlignment="1" applyProtection="1">
      <alignment horizontal="left" vertical="center"/>
      <protection hidden="1"/>
    </xf>
    <xf numFmtId="0" fontId="2" fillId="4" borderId="32" xfId="6" applyFont="1" applyFill="1" applyBorder="1" applyAlignment="1" applyProtection="1">
      <alignment horizontal="left" vertical="center"/>
      <protection hidden="1"/>
    </xf>
    <xf numFmtId="0" fontId="2" fillId="4" borderId="33" xfId="6" applyFont="1" applyFill="1" applyBorder="1" applyAlignment="1" applyProtection="1">
      <alignment horizontal="left" vertical="center"/>
      <protection hidden="1"/>
    </xf>
    <xf numFmtId="0" fontId="7" fillId="4" borderId="34" xfId="6" applyFont="1" applyFill="1" applyBorder="1" applyAlignment="1" applyProtection="1">
      <alignment horizontal="left" vertical="center"/>
      <protection hidden="1"/>
    </xf>
    <xf numFmtId="0" fontId="2" fillId="4" borderId="57" xfId="6" applyFont="1" applyFill="1" applyBorder="1" applyAlignment="1" applyProtection="1">
      <alignment horizontal="left" vertical="center"/>
      <protection hidden="1"/>
    </xf>
    <xf numFmtId="0" fontId="2" fillId="0" borderId="35" xfId="6" applyFont="1" applyBorder="1" applyAlignment="1" applyProtection="1">
      <alignment horizontal="center" vertical="center"/>
      <protection locked="0" hidden="1"/>
    </xf>
    <xf numFmtId="0" fontId="2" fillId="0" borderId="57" xfId="6" applyFont="1" applyBorder="1" applyAlignment="1" applyProtection="1">
      <alignment horizontal="center" vertical="center"/>
      <protection locked="0" hidden="1"/>
    </xf>
    <xf numFmtId="0" fontId="21" fillId="0" borderId="35" xfId="5" applyFont="1" applyFill="1" applyBorder="1" applyAlignment="1" applyProtection="1">
      <protection locked="0" hidden="1"/>
    </xf>
    <xf numFmtId="0" fontId="21" fillId="0" borderId="36" xfId="5" applyFont="1" applyFill="1" applyBorder="1" applyAlignment="1" applyProtection="1">
      <protection locked="0" hidden="1"/>
    </xf>
    <xf numFmtId="0" fontId="7" fillId="4" borderId="37" xfId="6" applyFont="1" applyFill="1" applyBorder="1" applyAlignment="1" applyProtection="1">
      <alignment horizontal="left" vertical="center"/>
      <protection hidden="1"/>
    </xf>
    <xf numFmtId="0" fontId="7" fillId="4" borderId="56" xfId="6" applyFont="1" applyFill="1" applyBorder="1" applyAlignment="1" applyProtection="1">
      <alignment horizontal="left" vertical="center"/>
      <protection hidden="1"/>
    </xf>
    <xf numFmtId="0" fontId="7" fillId="4" borderId="31" xfId="6" applyFont="1" applyFill="1" applyBorder="1" applyAlignment="1" applyProtection="1">
      <alignment horizontal="left" vertical="center"/>
      <protection hidden="1"/>
    </xf>
    <xf numFmtId="0" fontId="7" fillId="4" borderId="30" xfId="6" applyFont="1" applyFill="1" applyBorder="1" applyAlignment="1" applyProtection="1">
      <alignment horizontal="left" vertical="center"/>
      <protection hidden="1"/>
    </xf>
    <xf numFmtId="0" fontId="8" fillId="4" borderId="48" xfId="0" applyFont="1" applyFill="1" applyBorder="1" applyAlignment="1" applyProtection="1">
      <alignment horizontal="right" wrapText="1"/>
      <protection locked="0" hidden="1"/>
    </xf>
    <xf numFmtId="0" fontId="8" fillId="4" borderId="49" xfId="0" applyFont="1" applyFill="1" applyBorder="1" applyAlignment="1" applyProtection="1">
      <alignment horizontal="right" wrapText="1"/>
      <protection locked="0" hidden="1"/>
    </xf>
  </cellXfs>
  <cellStyles count="7">
    <cellStyle name="Link" xfId="2" builtinId="8"/>
    <cellStyle name="Link 2" xfId="5" xr:uid="{94B1B016-A698-4855-A330-D1D039883112}"/>
    <cellStyle name="Standard" xfId="0" builtinId="0"/>
    <cellStyle name="Standard 2" xfId="1" xr:uid="{69BF4A25-4D53-4964-9A63-D3F418F312A8}"/>
    <cellStyle name="Standard 2 2" xfId="4" xr:uid="{E27F2964-2FD9-411A-82F6-8D9E14ADD625}"/>
    <cellStyle name="Standard 2 2 2" xfId="6" xr:uid="{DA278ABC-A72B-4E0B-AAAE-C2A4AB4AE2ED}"/>
    <cellStyle name="Standard 3" xfId="3" xr:uid="{410EFCDD-8002-465E-8E67-991F15EF376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28575</xdr:rowOff>
        </xdr:from>
        <xdr:to>
          <xdr:col>2</xdr:col>
          <xdr:colOff>381000</xdr:colOff>
          <xdr:row>5</xdr:row>
          <xdr:rowOff>228600</xdr:rowOff>
        </xdr:to>
        <xdr:sp macro="" textlink="">
          <xdr:nvSpPr>
            <xdr:cNvPr id="106497" name="Check Box 1" hidden="1">
              <a:extLst>
                <a:ext uri="{63B3BB69-23CF-44E3-9099-C40C66FF867C}">
                  <a14:compatExt spid="_x0000_s106497"/>
                </a:ext>
                <a:ext uri="{FF2B5EF4-FFF2-40B4-BE49-F238E27FC236}">
                  <a16:creationId xmlns:a16="http://schemas.microsoft.com/office/drawing/2014/main" id="{00000000-0008-0000-0100-000001A00100}"/>
                </a:ext>
              </a:extLst>
            </xdr:cNvPr>
            <xdr:cNvSpPr/>
          </xdr:nvSpPr>
          <xdr:spPr bwMode="auto">
            <a:xfrm>
              <a:off x="0" y="0"/>
              <a:ext cx="0" cy="0"/>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142876</xdr:colOff>
      <xdr:row>0</xdr:row>
      <xdr:rowOff>342900</xdr:rowOff>
    </xdr:from>
    <xdr:to>
      <xdr:col>10</xdr:col>
      <xdr:colOff>238126</xdr:colOff>
      <xdr:row>5</xdr:row>
      <xdr:rowOff>238125</xdr:rowOff>
    </xdr:to>
    <xdr:sp macro="" textlink="">
      <xdr:nvSpPr>
        <xdr:cNvPr id="2" name="WordArt 7">
          <a:extLst>
            <a:ext uri="{FF2B5EF4-FFF2-40B4-BE49-F238E27FC236}">
              <a16:creationId xmlns:a16="http://schemas.microsoft.com/office/drawing/2014/main" id="{00000000-0008-0000-0100-000002000000}"/>
            </a:ext>
          </a:extLst>
        </xdr:cNvPr>
        <xdr:cNvSpPr>
          <a:spLocks noChangeArrowheads="1" noChangeShapeType="1" noTextEdit="1"/>
        </xdr:cNvSpPr>
      </xdr:nvSpPr>
      <xdr:spPr bwMode="auto">
        <a:xfrm>
          <a:off x="4625341" y="342900"/>
          <a:ext cx="2034540" cy="1021080"/>
        </a:xfrm>
        <a:prstGeom prst="rect">
          <a:avLst/>
        </a:prstGeom>
        <a:extLst>
          <a:ext uri="{AF507438-7753-43E0-B8FC-AC1667EBCBE1}">
            <a14:hiddenEffects xmlns:a14="http://schemas.microsoft.com/office/drawing/2010/main">
              <a:effectLst/>
            </a14:hiddenEffects>
          </a:ext>
        </a:extLst>
      </xdr:spPr>
      <xdr:txBody>
        <a:bodyPr wrap="none" fromWordArt="1">
          <a:prstTxWarp prst="textSlantUp">
            <a:avLst>
              <a:gd name="adj" fmla="val 55556"/>
            </a:avLst>
          </a:prstTxWarp>
        </a:bodyPr>
        <a:lstStyle/>
        <a:p>
          <a:pPr algn="ctr" rtl="0">
            <a:buNone/>
          </a:pPr>
          <a:r>
            <a:rPr lang="de-DE" sz="3600" kern="10" spc="0">
              <a:ln w="9525">
                <a:solidFill>
                  <a:srgbClr val="000000"/>
                </a:solidFill>
                <a:round/>
                <a:headEnd/>
                <a:tailEnd/>
              </a:ln>
              <a:solidFill>
                <a:srgbClr xmlns:mc="http://schemas.openxmlformats.org/markup-compatibility/2006" xmlns:a14="http://schemas.microsoft.com/office/drawing/2010/main" val="900000" mc:Ignorable="a14" a14:legacySpreadsheetColorIndex="16"/>
              </a:solidFill>
              <a:effectLst/>
              <a:latin typeface="Arial Black" panose="020B0604020202020204" pitchFamily="34" charset="0"/>
              <a:cs typeface="Arial Black" panose="020B0604020202020204" pitchFamily="34" charset="0"/>
            </a:rPr>
            <a:t>Muster</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28575</xdr:rowOff>
        </xdr:from>
        <xdr:to>
          <xdr:col>2</xdr:col>
          <xdr:colOff>381000</xdr:colOff>
          <xdr:row>5</xdr:row>
          <xdr:rowOff>228600</xdr:rowOff>
        </xdr:to>
        <xdr:sp macro="" textlink="">
          <xdr:nvSpPr>
            <xdr:cNvPr id="78849" name="Check Box 1" hidden="1">
              <a:extLst>
                <a:ext uri="{63B3BB69-23CF-44E3-9099-C40C66FF867C}">
                  <a14:compatExt spid="_x0000_s78849"/>
                </a:ext>
                <a:ext uri="{FF2B5EF4-FFF2-40B4-BE49-F238E27FC236}">
                  <a16:creationId xmlns:a16="http://schemas.microsoft.com/office/drawing/2014/main" id="{00000000-0008-0000-0E00-00000134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9525</xdr:rowOff>
        </xdr:from>
        <xdr:to>
          <xdr:col>2</xdr:col>
          <xdr:colOff>386715</xdr:colOff>
          <xdr:row>6</xdr:row>
          <xdr:rowOff>0</xdr:rowOff>
        </xdr:to>
        <xdr:sp macro="" textlink="">
          <xdr:nvSpPr>
            <xdr:cNvPr id="79873" name="Check Box 1" hidden="1">
              <a:extLst>
                <a:ext uri="{63B3BB69-23CF-44E3-9099-C40C66FF867C}">
                  <a14:compatExt spid="_x0000_s79873"/>
                </a:ext>
                <a:ext uri="{FF2B5EF4-FFF2-40B4-BE49-F238E27FC236}">
                  <a16:creationId xmlns:a16="http://schemas.microsoft.com/office/drawing/2014/main" id="{00000000-0008-0000-0F00-00000138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xdr:row>
          <xdr:rowOff>200025</xdr:rowOff>
        </xdr:from>
        <xdr:to>
          <xdr:col>2</xdr:col>
          <xdr:colOff>381000</xdr:colOff>
          <xdr:row>6</xdr:row>
          <xdr:rowOff>196215</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0F00-000002380100}"/>
                </a:ext>
              </a:extLst>
            </xdr:cNvPr>
            <xdr:cNvSpPr/>
          </xdr:nvSpPr>
          <xdr:spPr bwMode="auto">
            <a:xfrm>
              <a:off x="0" y="0"/>
              <a:ext cx="0" cy="0"/>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9525</xdr:rowOff>
        </xdr:from>
        <xdr:to>
          <xdr:col>4</xdr:col>
          <xdr:colOff>386715</xdr:colOff>
          <xdr:row>6</xdr:row>
          <xdr:rowOff>0</xdr:rowOff>
        </xdr:to>
        <xdr:sp macro="" textlink="">
          <xdr:nvSpPr>
            <xdr:cNvPr id="79875" name="Check Box 3" hidden="1">
              <a:extLst>
                <a:ext uri="{63B3BB69-23CF-44E3-9099-C40C66FF867C}">
                  <a14:compatExt spid="_x0000_s79875"/>
                </a:ext>
                <a:ext uri="{FF2B5EF4-FFF2-40B4-BE49-F238E27FC236}">
                  <a16:creationId xmlns:a16="http://schemas.microsoft.com/office/drawing/2014/main" id="{00000000-0008-0000-0F00-00000338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200025</xdr:rowOff>
        </xdr:from>
        <xdr:to>
          <xdr:col>4</xdr:col>
          <xdr:colOff>381000</xdr:colOff>
          <xdr:row>6</xdr:row>
          <xdr:rowOff>196215</xdr:rowOff>
        </xdr:to>
        <xdr:sp macro="" textlink="">
          <xdr:nvSpPr>
            <xdr:cNvPr id="79876" name="Check Box 4" hidden="1">
              <a:extLst>
                <a:ext uri="{63B3BB69-23CF-44E3-9099-C40C66FF867C}">
                  <a14:compatExt spid="_x0000_s79876"/>
                </a:ext>
                <a:ext uri="{FF2B5EF4-FFF2-40B4-BE49-F238E27FC236}">
                  <a16:creationId xmlns:a16="http://schemas.microsoft.com/office/drawing/2014/main" id="{00000000-0008-0000-0F00-00000438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xdr:row>
          <xdr:rowOff>28575</xdr:rowOff>
        </xdr:from>
        <xdr:to>
          <xdr:col>7</xdr:col>
          <xdr:colOff>381000</xdr:colOff>
          <xdr:row>6</xdr:row>
          <xdr:rowOff>38100</xdr:rowOff>
        </xdr:to>
        <xdr:sp macro="" textlink="">
          <xdr:nvSpPr>
            <xdr:cNvPr id="79877" name="Check Box 5" hidden="1">
              <a:extLst>
                <a:ext uri="{63B3BB69-23CF-44E3-9099-C40C66FF867C}">
                  <a14:compatExt spid="_x0000_s79877"/>
                </a:ext>
                <a:ext uri="{FF2B5EF4-FFF2-40B4-BE49-F238E27FC236}">
                  <a16:creationId xmlns:a16="http://schemas.microsoft.com/office/drawing/2014/main" id="{00000000-0008-0000-0F00-00000538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28575</xdr:rowOff>
        </xdr:from>
        <xdr:to>
          <xdr:col>2</xdr:col>
          <xdr:colOff>390525</xdr:colOff>
          <xdr:row>5</xdr:row>
          <xdr:rowOff>228600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9525</xdr:rowOff>
        </xdr:from>
        <xdr:to>
          <xdr:col>2</xdr:col>
          <xdr:colOff>390525</xdr:colOff>
          <xdr:row>6</xdr:row>
          <xdr:rowOff>9525</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0300-000001F0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xdr:row>
          <xdr:rowOff>200025</xdr:rowOff>
        </xdr:from>
        <xdr:to>
          <xdr:col>2</xdr:col>
          <xdr:colOff>390525</xdr:colOff>
          <xdr:row>6</xdr:row>
          <xdr:rowOff>200025</xdr:rowOff>
        </xdr:to>
        <xdr:sp macro="" textlink="">
          <xdr:nvSpPr>
            <xdr:cNvPr id="61442" name="Check Box 2" hidden="1">
              <a:extLst>
                <a:ext uri="{63B3BB69-23CF-44E3-9099-C40C66FF867C}">
                  <a14:compatExt spid="_x0000_s61442"/>
                </a:ext>
                <a:ext uri="{FF2B5EF4-FFF2-40B4-BE49-F238E27FC236}">
                  <a16:creationId xmlns:a16="http://schemas.microsoft.com/office/drawing/2014/main" id="{00000000-0008-0000-0300-000002F00000}"/>
                </a:ext>
              </a:extLst>
            </xdr:cNvPr>
            <xdr:cNvSpPr/>
          </xdr:nvSpPr>
          <xdr:spPr bwMode="auto">
            <a:xfrm>
              <a:off x="0" y="0"/>
              <a:ext cx="0" cy="0"/>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9525</xdr:rowOff>
        </xdr:from>
        <xdr:to>
          <xdr:col>4</xdr:col>
          <xdr:colOff>390525</xdr:colOff>
          <xdr:row>6</xdr:row>
          <xdr:rowOff>9525</xdr:rowOff>
        </xdr:to>
        <xdr:sp macro="" textlink="">
          <xdr:nvSpPr>
            <xdr:cNvPr id="61443" name="Check Box 3" hidden="1">
              <a:extLst>
                <a:ext uri="{63B3BB69-23CF-44E3-9099-C40C66FF867C}">
                  <a14:compatExt spid="_x0000_s61443"/>
                </a:ext>
                <a:ext uri="{FF2B5EF4-FFF2-40B4-BE49-F238E27FC236}">
                  <a16:creationId xmlns:a16="http://schemas.microsoft.com/office/drawing/2014/main" id="{00000000-0008-0000-0300-000003F0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200025</xdr:rowOff>
        </xdr:from>
        <xdr:to>
          <xdr:col>4</xdr:col>
          <xdr:colOff>390525</xdr:colOff>
          <xdr:row>6</xdr:row>
          <xdr:rowOff>200025</xdr:rowOff>
        </xdr:to>
        <xdr:sp macro="" textlink="">
          <xdr:nvSpPr>
            <xdr:cNvPr id="61444" name="Check Box 4" hidden="1">
              <a:extLst>
                <a:ext uri="{63B3BB69-23CF-44E3-9099-C40C66FF867C}">
                  <a14:compatExt spid="_x0000_s61444"/>
                </a:ext>
                <a:ext uri="{FF2B5EF4-FFF2-40B4-BE49-F238E27FC236}">
                  <a16:creationId xmlns:a16="http://schemas.microsoft.com/office/drawing/2014/main" id="{00000000-0008-0000-0300-000004F0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xdr:row>
          <xdr:rowOff>28575</xdr:rowOff>
        </xdr:from>
        <xdr:to>
          <xdr:col>7</xdr:col>
          <xdr:colOff>390525</xdr:colOff>
          <xdr:row>6</xdr:row>
          <xdr:rowOff>28575</xdr:rowOff>
        </xdr:to>
        <xdr:sp macro="" textlink="">
          <xdr:nvSpPr>
            <xdr:cNvPr id="61445" name="Check Box 5" hidden="1">
              <a:extLst>
                <a:ext uri="{63B3BB69-23CF-44E3-9099-C40C66FF867C}">
                  <a14:compatExt spid="_x0000_s61445"/>
                </a:ext>
                <a:ext uri="{FF2B5EF4-FFF2-40B4-BE49-F238E27FC236}">
                  <a16:creationId xmlns:a16="http://schemas.microsoft.com/office/drawing/2014/main" id="{00000000-0008-0000-0300-000005F000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28575</xdr:rowOff>
        </xdr:from>
        <xdr:to>
          <xdr:col>2</xdr:col>
          <xdr:colOff>381000</xdr:colOff>
          <xdr:row>5</xdr:row>
          <xdr:rowOff>228600</xdr:rowOff>
        </xdr:to>
        <xdr:sp macro="" textlink="">
          <xdr:nvSpPr>
            <xdr:cNvPr id="72705" name="Check Box 1" hidden="1">
              <a:extLst>
                <a:ext uri="{63B3BB69-23CF-44E3-9099-C40C66FF867C}">
                  <a14:compatExt spid="_x0000_s72705"/>
                </a:ext>
                <a:ext uri="{FF2B5EF4-FFF2-40B4-BE49-F238E27FC236}">
                  <a16:creationId xmlns:a16="http://schemas.microsoft.com/office/drawing/2014/main" id="{00000000-0008-0000-0500-0000011C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9525</xdr:rowOff>
        </xdr:from>
        <xdr:to>
          <xdr:col>2</xdr:col>
          <xdr:colOff>386715</xdr:colOff>
          <xdr:row>6</xdr:row>
          <xdr:rowOff>0</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0600-00000120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xdr:row>
          <xdr:rowOff>200025</xdr:rowOff>
        </xdr:from>
        <xdr:to>
          <xdr:col>2</xdr:col>
          <xdr:colOff>381000</xdr:colOff>
          <xdr:row>6</xdr:row>
          <xdr:rowOff>196215</xdr:rowOff>
        </xdr:to>
        <xdr:sp macro="" textlink="">
          <xdr:nvSpPr>
            <xdr:cNvPr id="73730" name="Check Box 2" hidden="1">
              <a:extLst>
                <a:ext uri="{63B3BB69-23CF-44E3-9099-C40C66FF867C}">
                  <a14:compatExt spid="_x0000_s73730"/>
                </a:ext>
                <a:ext uri="{FF2B5EF4-FFF2-40B4-BE49-F238E27FC236}">
                  <a16:creationId xmlns:a16="http://schemas.microsoft.com/office/drawing/2014/main" id="{00000000-0008-0000-0600-000002200100}"/>
                </a:ext>
              </a:extLst>
            </xdr:cNvPr>
            <xdr:cNvSpPr/>
          </xdr:nvSpPr>
          <xdr:spPr bwMode="auto">
            <a:xfrm>
              <a:off x="0" y="0"/>
              <a:ext cx="0" cy="0"/>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9525</xdr:rowOff>
        </xdr:from>
        <xdr:to>
          <xdr:col>4</xdr:col>
          <xdr:colOff>386715</xdr:colOff>
          <xdr:row>6</xdr:row>
          <xdr:rowOff>0</xdr:rowOff>
        </xdr:to>
        <xdr:sp macro="" textlink="">
          <xdr:nvSpPr>
            <xdr:cNvPr id="73731" name="Check Box 3" hidden="1">
              <a:extLst>
                <a:ext uri="{63B3BB69-23CF-44E3-9099-C40C66FF867C}">
                  <a14:compatExt spid="_x0000_s73731"/>
                </a:ext>
                <a:ext uri="{FF2B5EF4-FFF2-40B4-BE49-F238E27FC236}">
                  <a16:creationId xmlns:a16="http://schemas.microsoft.com/office/drawing/2014/main" id="{00000000-0008-0000-0600-00000320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200025</xdr:rowOff>
        </xdr:from>
        <xdr:to>
          <xdr:col>4</xdr:col>
          <xdr:colOff>381000</xdr:colOff>
          <xdr:row>6</xdr:row>
          <xdr:rowOff>196215</xdr:rowOff>
        </xdr:to>
        <xdr:sp macro="" textlink="">
          <xdr:nvSpPr>
            <xdr:cNvPr id="73732" name="Check Box 4" hidden="1">
              <a:extLst>
                <a:ext uri="{63B3BB69-23CF-44E3-9099-C40C66FF867C}">
                  <a14:compatExt spid="_x0000_s73732"/>
                </a:ext>
                <a:ext uri="{FF2B5EF4-FFF2-40B4-BE49-F238E27FC236}">
                  <a16:creationId xmlns:a16="http://schemas.microsoft.com/office/drawing/2014/main" id="{00000000-0008-0000-0600-00000420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xdr:row>
          <xdr:rowOff>28575</xdr:rowOff>
        </xdr:from>
        <xdr:to>
          <xdr:col>7</xdr:col>
          <xdr:colOff>381000</xdr:colOff>
          <xdr:row>6</xdr:row>
          <xdr:rowOff>38100</xdr:rowOff>
        </xdr:to>
        <xdr:sp macro="" textlink="">
          <xdr:nvSpPr>
            <xdr:cNvPr id="73733" name="Check Box 5" hidden="1">
              <a:extLst>
                <a:ext uri="{63B3BB69-23CF-44E3-9099-C40C66FF867C}">
                  <a14:compatExt spid="_x0000_s73733"/>
                </a:ext>
                <a:ext uri="{FF2B5EF4-FFF2-40B4-BE49-F238E27FC236}">
                  <a16:creationId xmlns:a16="http://schemas.microsoft.com/office/drawing/2014/main" id="{00000000-0008-0000-0600-00000520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28575</xdr:rowOff>
        </xdr:from>
        <xdr:to>
          <xdr:col>2</xdr:col>
          <xdr:colOff>381000</xdr:colOff>
          <xdr:row>5</xdr:row>
          <xdr:rowOff>228600</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0800-00000124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9525</xdr:rowOff>
        </xdr:from>
        <xdr:to>
          <xdr:col>2</xdr:col>
          <xdr:colOff>386715</xdr:colOff>
          <xdr:row>6</xdr:row>
          <xdr:rowOff>0</xdr:rowOff>
        </xdr:to>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900-00000128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xdr:row>
          <xdr:rowOff>200025</xdr:rowOff>
        </xdr:from>
        <xdr:to>
          <xdr:col>2</xdr:col>
          <xdr:colOff>381000</xdr:colOff>
          <xdr:row>6</xdr:row>
          <xdr:rowOff>196215</xdr:rowOff>
        </xdr:to>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900-000002280100}"/>
                </a:ext>
              </a:extLst>
            </xdr:cNvPr>
            <xdr:cNvSpPr/>
          </xdr:nvSpPr>
          <xdr:spPr bwMode="auto">
            <a:xfrm>
              <a:off x="0" y="0"/>
              <a:ext cx="0" cy="0"/>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9525</xdr:rowOff>
        </xdr:from>
        <xdr:to>
          <xdr:col>4</xdr:col>
          <xdr:colOff>386715</xdr:colOff>
          <xdr:row>6</xdr:row>
          <xdr:rowOff>0</xdr:rowOff>
        </xdr:to>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900-00000328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200025</xdr:rowOff>
        </xdr:from>
        <xdr:to>
          <xdr:col>4</xdr:col>
          <xdr:colOff>381000</xdr:colOff>
          <xdr:row>6</xdr:row>
          <xdr:rowOff>196215</xdr:rowOff>
        </xdr:to>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900-00000428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xdr:row>
          <xdr:rowOff>28575</xdr:rowOff>
        </xdr:from>
        <xdr:to>
          <xdr:col>7</xdr:col>
          <xdr:colOff>381000</xdr:colOff>
          <xdr:row>6</xdr:row>
          <xdr:rowOff>38100</xdr:rowOff>
        </xdr:to>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900-00000528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28575</xdr:rowOff>
        </xdr:from>
        <xdr:to>
          <xdr:col>2</xdr:col>
          <xdr:colOff>381000</xdr:colOff>
          <xdr:row>5</xdr:row>
          <xdr:rowOff>228600</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B00-0000012C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9525</xdr:rowOff>
        </xdr:from>
        <xdr:to>
          <xdr:col>2</xdr:col>
          <xdr:colOff>386715</xdr:colOff>
          <xdr:row>6</xdr:row>
          <xdr:rowOff>0</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0C00-00000130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xdr:row>
          <xdr:rowOff>200025</xdr:rowOff>
        </xdr:from>
        <xdr:to>
          <xdr:col>2</xdr:col>
          <xdr:colOff>381000</xdr:colOff>
          <xdr:row>6</xdr:row>
          <xdr:rowOff>196215</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0C00-000002300100}"/>
                </a:ext>
              </a:extLst>
            </xdr:cNvPr>
            <xdr:cNvSpPr/>
          </xdr:nvSpPr>
          <xdr:spPr bwMode="auto">
            <a:xfrm>
              <a:off x="0" y="0"/>
              <a:ext cx="0" cy="0"/>
            </a:xfrm>
            <a:prstGeom prst="rect">
              <a:avLst/>
            </a:prstGeom>
            <a:solidFill>
              <a:srgbClr val="FFCC99" mc:Ignorable="a14" a14:legacySpreadsheetColorIndex="47"/>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9525</xdr:rowOff>
        </xdr:from>
        <xdr:to>
          <xdr:col>4</xdr:col>
          <xdr:colOff>386715</xdr:colOff>
          <xdr:row>6</xdr:row>
          <xdr:rowOff>0</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0C00-00000330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xdr:row>
          <xdr:rowOff>200025</xdr:rowOff>
        </xdr:from>
        <xdr:to>
          <xdr:col>4</xdr:col>
          <xdr:colOff>381000</xdr:colOff>
          <xdr:row>6</xdr:row>
          <xdr:rowOff>196215</xdr:rowOff>
        </xdr:to>
        <xdr:sp macro="" textlink="">
          <xdr:nvSpPr>
            <xdr:cNvPr id="77828" name="Check Box 4" hidden="1">
              <a:extLst>
                <a:ext uri="{63B3BB69-23CF-44E3-9099-C40C66FF867C}">
                  <a14:compatExt spid="_x0000_s77828"/>
                </a:ext>
                <a:ext uri="{FF2B5EF4-FFF2-40B4-BE49-F238E27FC236}">
                  <a16:creationId xmlns:a16="http://schemas.microsoft.com/office/drawing/2014/main" id="{00000000-0008-0000-0C00-00000430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xdr:row>
          <xdr:rowOff>28575</xdr:rowOff>
        </xdr:from>
        <xdr:to>
          <xdr:col>7</xdr:col>
          <xdr:colOff>381000</xdr:colOff>
          <xdr:row>6</xdr:row>
          <xdr:rowOff>38100</xdr:rowOff>
        </xdr:to>
        <xdr:sp macro="" textlink="">
          <xdr:nvSpPr>
            <xdr:cNvPr id="77829" name="Check Box 5" hidden="1">
              <a:extLst>
                <a:ext uri="{63B3BB69-23CF-44E3-9099-C40C66FF867C}">
                  <a14:compatExt spid="_x0000_s77829"/>
                </a:ext>
                <a:ext uri="{FF2B5EF4-FFF2-40B4-BE49-F238E27FC236}">
                  <a16:creationId xmlns:a16="http://schemas.microsoft.com/office/drawing/2014/main" id="{00000000-0008-0000-0C00-000005300100}"/>
                </a:ext>
              </a:extLst>
            </xdr:cNvPr>
            <xdr:cNvSpPr/>
          </xdr:nvSpPr>
          <xdr:spPr bwMode="auto">
            <a:xfrm>
              <a:off x="0" y="0"/>
              <a:ext cx="0" cy="0"/>
            </a:xfrm>
            <a:prstGeom prst="rect">
              <a:avLst/>
            </a:prstGeom>
            <a:solidFill>
              <a:srgbClr val="FFCC99"/>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7.vml"/><Relationship Id="rId7" Type="http://schemas.openxmlformats.org/officeDocument/2006/relationships/ctrlProp" Target="../ctrlProps/ctrlProp18.xml"/><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trlProp" Target="../ctrlProps/ctrlProp20.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9.vml"/><Relationship Id="rId7" Type="http://schemas.openxmlformats.org/officeDocument/2006/relationships/ctrlProp" Target="../ctrlProps/ctrlProp24.xml"/><Relationship Id="rId2" Type="http://schemas.openxmlformats.org/officeDocument/2006/relationships/drawing" Target="../drawings/drawing9.xml"/><Relationship Id="rId1" Type="http://schemas.openxmlformats.org/officeDocument/2006/relationships/printerSettings" Target="../printerSettings/printerSettings13.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5.bin"/><Relationship Id="rId4" Type="http://schemas.openxmlformats.org/officeDocument/2006/relationships/ctrlProp" Target="../ctrlProps/ctrlProp26.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31.xml"/><Relationship Id="rId3" Type="http://schemas.openxmlformats.org/officeDocument/2006/relationships/vmlDrawing" Target="../drawings/vmlDrawing11.vml"/><Relationship Id="rId7" Type="http://schemas.openxmlformats.org/officeDocument/2006/relationships/ctrlProp" Target="../ctrlProps/ctrlProp30.xml"/><Relationship Id="rId2" Type="http://schemas.openxmlformats.org/officeDocument/2006/relationships/drawing" Target="../drawings/drawing11.xml"/><Relationship Id="rId1" Type="http://schemas.openxmlformats.org/officeDocument/2006/relationships/printerSettings" Target="../printerSettings/printerSettings16.bin"/><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3.vml"/><Relationship Id="rId7" Type="http://schemas.openxmlformats.org/officeDocument/2006/relationships/ctrlProp" Target="../ctrlProps/ctrlProp6.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trlProp" Target="../ctrlProps/ctrlProp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5.vml"/><Relationship Id="rId7" Type="http://schemas.openxmlformats.org/officeDocument/2006/relationships/ctrlProp" Target="../ctrlProps/ctrlProp12.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CF819-75E9-4C55-9FB5-7D4C182B853F}">
  <dimension ref="A1:K41"/>
  <sheetViews>
    <sheetView showGridLines="0" zoomScale="125" zoomScaleNormal="125" workbookViewId="0">
      <selection activeCell="A4" sqref="A4:H4"/>
    </sheetView>
  </sheetViews>
  <sheetFormatPr baseColWidth="10" defaultColWidth="11.42578125" defaultRowHeight="12.75" x14ac:dyDescent="0.2"/>
  <cols>
    <col min="1" max="1" width="11.42578125" style="115" customWidth="1"/>
    <col min="2" max="2" width="8.85546875" style="115" customWidth="1"/>
    <col min="3" max="7" width="11.42578125" style="115" customWidth="1"/>
    <col min="8" max="8" width="13.42578125" style="115" customWidth="1"/>
    <col min="9" max="16384" width="11.42578125" style="115"/>
  </cols>
  <sheetData>
    <row r="1" spans="1:11" s="129" customFormat="1" ht="30" customHeight="1" x14ac:dyDescent="0.2">
      <c r="A1" s="230" t="s">
        <v>44</v>
      </c>
      <c r="B1" s="231"/>
      <c r="C1" s="231"/>
      <c r="D1" s="231"/>
      <c r="E1" s="231"/>
      <c r="F1" s="231"/>
      <c r="G1" s="231"/>
      <c r="H1" s="232"/>
    </row>
    <row r="2" spans="1:11" s="130" customFormat="1" ht="39" customHeight="1" x14ac:dyDescent="0.2">
      <c r="A2" s="227" t="s">
        <v>232</v>
      </c>
      <c r="B2" s="228"/>
      <c r="C2" s="228"/>
      <c r="D2" s="228"/>
      <c r="E2" s="228"/>
      <c r="F2" s="228"/>
      <c r="G2" s="228"/>
      <c r="H2" s="229"/>
    </row>
    <row r="3" spans="1:11" s="130" customFormat="1" ht="14.1" customHeight="1" x14ac:dyDescent="0.2">
      <c r="A3" s="227" t="s">
        <v>113</v>
      </c>
      <c r="B3" s="228"/>
      <c r="C3" s="228"/>
      <c r="D3" s="228"/>
      <c r="E3" s="228"/>
      <c r="F3" s="228"/>
      <c r="G3" s="228"/>
      <c r="H3" s="229"/>
    </row>
    <row r="4" spans="1:11" s="130" customFormat="1" ht="26.1" customHeight="1" x14ac:dyDescent="0.2">
      <c r="A4" s="233" t="s">
        <v>258</v>
      </c>
      <c r="B4" s="234"/>
      <c r="C4" s="234"/>
      <c r="D4" s="234"/>
      <c r="E4" s="234"/>
      <c r="F4" s="234"/>
      <c r="G4" s="234"/>
      <c r="H4" s="235"/>
      <c r="K4" s="130" t="s">
        <v>74</v>
      </c>
    </row>
    <row r="5" spans="1:11" s="130" customFormat="1" ht="39" customHeight="1" x14ac:dyDescent="0.2">
      <c r="A5" s="227" t="s">
        <v>233</v>
      </c>
      <c r="B5" s="228"/>
      <c r="C5" s="228"/>
      <c r="D5" s="228"/>
      <c r="E5" s="228"/>
      <c r="F5" s="228"/>
      <c r="G5" s="228"/>
      <c r="H5" s="229"/>
    </row>
    <row r="6" spans="1:11" s="130" customFormat="1" ht="65.099999999999994" customHeight="1" x14ac:dyDescent="0.2">
      <c r="A6" s="227" t="s">
        <v>234</v>
      </c>
      <c r="B6" s="228"/>
      <c r="C6" s="228"/>
      <c r="D6" s="228"/>
      <c r="E6" s="228"/>
      <c r="F6" s="228"/>
      <c r="G6" s="228"/>
      <c r="H6" s="229"/>
    </row>
    <row r="7" spans="1:11" s="130" customFormat="1" ht="15" customHeight="1" thickBot="1" x14ac:dyDescent="0.25">
      <c r="A7" s="236" t="s">
        <v>73</v>
      </c>
      <c r="B7" s="237"/>
      <c r="C7" s="237"/>
      <c r="D7" s="237"/>
      <c r="E7" s="237"/>
      <c r="F7" s="237"/>
      <c r="G7" s="237"/>
      <c r="H7" s="238"/>
    </row>
    <row r="8" spans="1:11" s="130" customFormat="1" ht="13.5" thickBot="1" x14ac:dyDescent="0.25">
      <c r="A8" s="144"/>
      <c r="B8" s="144"/>
      <c r="C8" s="144"/>
      <c r="D8" s="144"/>
      <c r="E8" s="144"/>
      <c r="F8" s="144"/>
      <c r="G8" s="144"/>
      <c r="H8" s="144"/>
    </row>
    <row r="9" spans="1:11" s="130" customFormat="1" ht="26.1" customHeight="1" thickBot="1" x14ac:dyDescent="0.25">
      <c r="A9" s="239" t="s">
        <v>51</v>
      </c>
      <c r="B9" s="240"/>
      <c r="C9" s="240"/>
      <c r="D9" s="240"/>
      <c r="E9" s="240"/>
      <c r="F9" s="240"/>
      <c r="G9" s="240"/>
      <c r="H9" s="241"/>
    </row>
    <row r="10" spans="1:11" s="130" customFormat="1" ht="39" customHeight="1" x14ac:dyDescent="0.2">
      <c r="A10" s="242" t="s">
        <v>3</v>
      </c>
      <c r="B10" s="242"/>
      <c r="C10" s="243" t="s">
        <v>9</v>
      </c>
      <c r="D10" s="244"/>
      <c r="E10" s="244"/>
      <c r="F10" s="244"/>
      <c r="G10" s="244"/>
      <c r="H10" s="244"/>
    </row>
    <row r="11" spans="1:11" s="130" customFormat="1" ht="39.950000000000003" customHeight="1" x14ac:dyDescent="0.2">
      <c r="A11" s="245" t="s">
        <v>235</v>
      </c>
      <c r="B11" s="245"/>
      <c r="C11" s="246" t="s">
        <v>236</v>
      </c>
      <c r="D11" s="246"/>
      <c r="E11" s="246"/>
      <c r="F11" s="246"/>
      <c r="G11" s="246"/>
      <c r="H11" s="246"/>
    </row>
    <row r="12" spans="1:11" s="130" customFormat="1" ht="12.95" customHeight="1" x14ac:dyDescent="0.2">
      <c r="A12" s="242" t="s">
        <v>38</v>
      </c>
      <c r="B12" s="242"/>
      <c r="C12" s="246" t="s">
        <v>4</v>
      </c>
      <c r="D12" s="246"/>
      <c r="E12" s="246"/>
      <c r="F12" s="246"/>
      <c r="G12" s="246"/>
      <c r="H12" s="246"/>
    </row>
    <row r="13" spans="1:11" s="130" customFormat="1" ht="63.95" customHeight="1" x14ac:dyDescent="0.2">
      <c r="A13" s="242" t="s">
        <v>39</v>
      </c>
      <c r="B13" s="242"/>
      <c r="C13" s="246" t="s">
        <v>116</v>
      </c>
      <c r="D13" s="246"/>
      <c r="E13" s="246"/>
      <c r="F13" s="246"/>
      <c r="G13" s="246"/>
      <c r="H13" s="246"/>
    </row>
    <row r="14" spans="1:11" s="130" customFormat="1" ht="12.95" customHeight="1" x14ac:dyDescent="0.2">
      <c r="A14" s="242" t="s">
        <v>8</v>
      </c>
      <c r="B14" s="242"/>
      <c r="C14" s="246" t="s">
        <v>109</v>
      </c>
      <c r="D14" s="246"/>
      <c r="E14" s="246"/>
      <c r="F14" s="246"/>
      <c r="G14" s="246"/>
      <c r="H14" s="246"/>
    </row>
    <row r="15" spans="1:11" s="130" customFormat="1" ht="24.95" customHeight="1" x14ac:dyDescent="0.2">
      <c r="A15" s="145"/>
      <c r="B15" s="145"/>
      <c r="C15" s="145"/>
      <c r="D15" s="145"/>
      <c r="E15" s="145"/>
      <c r="F15" s="145"/>
      <c r="G15" s="145"/>
      <c r="H15" s="145"/>
    </row>
    <row r="16" spans="1:11" s="131" customFormat="1" ht="27" customHeight="1" x14ac:dyDescent="0.2">
      <c r="A16" s="247" t="s">
        <v>50</v>
      </c>
      <c r="B16" s="248"/>
      <c r="C16" s="247" t="s">
        <v>70</v>
      </c>
      <c r="D16" s="249"/>
      <c r="E16" s="249"/>
      <c r="F16" s="250"/>
      <c r="G16" s="146" t="s">
        <v>114</v>
      </c>
      <c r="H16" s="147" t="s">
        <v>115</v>
      </c>
    </row>
    <row r="17" spans="1:8" s="131" customFormat="1" ht="36.950000000000003" customHeight="1" x14ac:dyDescent="0.2">
      <c r="A17" s="251" t="s">
        <v>22</v>
      </c>
      <c r="B17" s="252"/>
      <c r="C17" s="253" t="s">
        <v>237</v>
      </c>
      <c r="D17" s="254"/>
      <c r="E17" s="254"/>
      <c r="F17" s="255"/>
      <c r="G17" s="148">
        <v>1</v>
      </c>
      <c r="H17" s="149">
        <v>5</v>
      </c>
    </row>
    <row r="18" spans="1:8" s="131" customFormat="1" ht="27.95" customHeight="1" x14ac:dyDescent="0.2">
      <c r="A18" s="256" t="s">
        <v>62</v>
      </c>
      <c r="B18" s="257"/>
      <c r="C18" s="256" t="s">
        <v>238</v>
      </c>
      <c r="D18" s="258"/>
      <c r="E18" s="258"/>
      <c r="F18" s="257"/>
      <c r="G18" s="259" t="s">
        <v>71</v>
      </c>
      <c r="H18" s="150">
        <v>1</v>
      </c>
    </row>
    <row r="19" spans="1:8" s="131" customFormat="1" ht="39" customHeight="1" x14ac:dyDescent="0.2">
      <c r="A19" s="256" t="s">
        <v>64</v>
      </c>
      <c r="B19" s="257"/>
      <c r="C19" s="256" t="s">
        <v>30</v>
      </c>
      <c r="D19" s="258"/>
      <c r="E19" s="258"/>
      <c r="F19" s="257"/>
      <c r="G19" s="260"/>
      <c r="H19" s="151">
        <v>1</v>
      </c>
    </row>
    <row r="20" spans="1:8" s="131" customFormat="1" ht="39.950000000000003" customHeight="1" x14ac:dyDescent="0.2">
      <c r="A20" s="256" t="s">
        <v>66</v>
      </c>
      <c r="B20" s="257"/>
      <c r="C20" s="256" t="s">
        <v>19</v>
      </c>
      <c r="D20" s="258"/>
      <c r="E20" s="258"/>
      <c r="F20" s="257"/>
      <c r="G20" s="260"/>
      <c r="H20" s="151">
        <v>1</v>
      </c>
    </row>
    <row r="21" spans="1:8" s="131" customFormat="1" ht="27.95" customHeight="1" x14ac:dyDescent="0.2">
      <c r="A21" s="256" t="s">
        <v>69</v>
      </c>
      <c r="B21" s="257"/>
      <c r="C21" s="256" t="s">
        <v>31</v>
      </c>
      <c r="D21" s="258"/>
      <c r="E21" s="258"/>
      <c r="F21" s="257"/>
      <c r="G21" s="260"/>
      <c r="H21" s="151">
        <v>1</v>
      </c>
    </row>
    <row r="22" spans="1:8" s="131" customFormat="1" ht="45.95" customHeight="1" x14ac:dyDescent="0.2">
      <c r="A22" s="256" t="s">
        <v>27</v>
      </c>
      <c r="B22" s="257"/>
      <c r="C22" s="256" t="s">
        <v>32</v>
      </c>
      <c r="D22" s="258"/>
      <c r="E22" s="258"/>
      <c r="F22" s="257"/>
      <c r="G22" s="261"/>
      <c r="H22" s="151">
        <v>1</v>
      </c>
    </row>
    <row r="23" spans="1:8" s="131" customFormat="1" ht="27" customHeight="1" x14ac:dyDescent="0.2">
      <c r="A23" s="262"/>
      <c r="B23" s="263"/>
      <c r="C23" s="264" t="s">
        <v>29</v>
      </c>
      <c r="D23" s="265"/>
      <c r="E23" s="265"/>
      <c r="F23" s="266"/>
      <c r="G23" s="152"/>
      <c r="H23" s="153">
        <v>10</v>
      </c>
    </row>
    <row r="24" spans="1:8" s="130" customFormat="1" ht="24.95" customHeight="1" x14ac:dyDescent="0.2">
      <c r="A24" s="145"/>
      <c r="B24" s="145"/>
      <c r="C24" s="145"/>
      <c r="D24" s="145"/>
      <c r="E24" s="145"/>
      <c r="F24" s="145"/>
      <c r="G24" s="145"/>
      <c r="H24" s="145"/>
    </row>
    <row r="25" spans="1:8" s="130" customFormat="1" ht="56.1" customHeight="1" x14ac:dyDescent="0.2">
      <c r="A25" s="242" t="s">
        <v>34</v>
      </c>
      <c r="B25" s="242"/>
      <c r="C25" s="243" t="s">
        <v>239</v>
      </c>
      <c r="D25" s="244"/>
      <c r="E25" s="244"/>
      <c r="F25" s="244"/>
      <c r="G25" s="244"/>
      <c r="H25" s="244"/>
    </row>
    <row r="26" spans="1:8" s="130" customFormat="1" ht="75.75" customHeight="1" x14ac:dyDescent="0.2">
      <c r="A26" s="242" t="s">
        <v>20</v>
      </c>
      <c r="B26" s="242"/>
      <c r="C26" s="246" t="s">
        <v>240</v>
      </c>
      <c r="D26" s="246"/>
      <c r="E26" s="246"/>
      <c r="F26" s="246"/>
      <c r="G26" s="246"/>
      <c r="H26" s="246"/>
    </row>
    <row r="27" spans="1:8" s="130" customFormat="1" ht="42.95" customHeight="1" x14ac:dyDescent="0.2">
      <c r="A27" s="242" t="s">
        <v>21</v>
      </c>
      <c r="B27" s="242"/>
      <c r="C27" s="246" t="s">
        <v>241</v>
      </c>
      <c r="D27" s="246"/>
      <c r="E27" s="246"/>
      <c r="F27" s="246"/>
      <c r="G27" s="246"/>
      <c r="H27" s="246"/>
    </row>
    <row r="28" spans="1:8" s="130" customFormat="1" x14ac:dyDescent="0.2"/>
    <row r="29" spans="1:8" s="130" customFormat="1" x14ac:dyDescent="0.2"/>
    <row r="30" spans="1:8" s="130" customFormat="1" x14ac:dyDescent="0.2"/>
    <row r="31" spans="1:8" s="130" customFormat="1" x14ac:dyDescent="0.2"/>
    <row r="32" spans="1:8" s="130" customFormat="1" x14ac:dyDescent="0.2"/>
    <row r="33" s="130" customFormat="1" x14ac:dyDescent="0.2"/>
    <row r="34" s="130" customFormat="1" x14ac:dyDescent="0.2"/>
    <row r="35" s="130" customFormat="1" x14ac:dyDescent="0.2"/>
    <row r="36" s="130" customFormat="1" x14ac:dyDescent="0.2"/>
    <row r="37" s="130" customFormat="1" x14ac:dyDescent="0.2"/>
    <row r="38" s="130" customFormat="1" x14ac:dyDescent="0.2"/>
    <row r="39" s="130" customFormat="1" x14ac:dyDescent="0.2"/>
    <row r="40" s="130" customFormat="1" x14ac:dyDescent="0.2"/>
    <row r="41" s="130" customFormat="1" x14ac:dyDescent="0.2"/>
  </sheetData>
  <sheetProtection algorithmName="SHA-512" hashValue="wjBi+nwLeq40A9iZ5RjEaNJ8LUypQs1fFREAbTw/KbRJH9WQsQ7kM05KGIPqQXTAdokrOTdTJNeGMf8zCuobGQ==" saltValue="CKXcCiDu8ISNFT5IGltgGg==" spinCount="100000" sheet="1" formatCells="0" formatColumns="0" formatRows="0" insertColumns="0" insertRows="0" insertHyperlinks="0" deleteColumns="0" deleteRows="0" sort="0" autoFilter="0" pivotTables="0"/>
  <mergeCells count="41">
    <mergeCell ref="A27:B27"/>
    <mergeCell ref="C27:H27"/>
    <mergeCell ref="A23:B23"/>
    <mergeCell ref="C23:F23"/>
    <mergeCell ref="A25:B25"/>
    <mergeCell ref="C25:H25"/>
    <mergeCell ref="A26:B26"/>
    <mergeCell ref="C26:H26"/>
    <mergeCell ref="G18:G22"/>
    <mergeCell ref="A19:B19"/>
    <mergeCell ref="C19:F19"/>
    <mergeCell ref="A20:B20"/>
    <mergeCell ref="C20:F20"/>
    <mergeCell ref="A21:B21"/>
    <mergeCell ref="C21:F21"/>
    <mergeCell ref="A22:B22"/>
    <mergeCell ref="C22:F22"/>
    <mergeCell ref="A16:B16"/>
    <mergeCell ref="C16:F16"/>
    <mergeCell ref="A17:B17"/>
    <mergeCell ref="C17:F17"/>
    <mergeCell ref="A18:B18"/>
    <mergeCell ref="C18:F18"/>
    <mergeCell ref="A12:B12"/>
    <mergeCell ref="C12:H12"/>
    <mergeCell ref="A13:B13"/>
    <mergeCell ref="C13:H13"/>
    <mergeCell ref="A14:B14"/>
    <mergeCell ref="C14:H14"/>
    <mergeCell ref="A7:H7"/>
    <mergeCell ref="A9:H9"/>
    <mergeCell ref="A10:B10"/>
    <mergeCell ref="C10:H10"/>
    <mergeCell ref="A11:B11"/>
    <mergeCell ref="C11:H11"/>
    <mergeCell ref="A6:H6"/>
    <mergeCell ref="A1:H1"/>
    <mergeCell ref="A2:H2"/>
    <mergeCell ref="A3:H3"/>
    <mergeCell ref="A4:H4"/>
    <mergeCell ref="A5:H5"/>
  </mergeCells>
  <pageMargins left="0.51181102362204722" right="0.23622047244094491" top="0.51181102362204722" bottom="0.20416666666666666" header="0.19685039370078741" footer="0"/>
  <pageSetup paperSize="9" scale="98" orientation="portrait" r:id="rId1"/>
  <headerFooter alignWithMargins="0">
    <oddHeader>&amp;L&amp;6Bildungsplan zur Verordnung über die berufliche Grundbildung
&amp;R&amp;6Anhang 1:  7. Lerndokumentation Betrieb</oddHeader>
    <oddFooter>&amp;L&amp;6OdA Wald Schweiz / Codoc&amp;R&amp;6 4. Ausgabe, 06.12.2023</oddFooter>
  </headerFooter>
  <rowBreaks count="1" manualBreakCount="1">
    <brk id="8" max="7"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04222-261E-4455-B39F-D4118349407D}">
  <sheetPr>
    <tabColor theme="7" tint="0.39997558519241921"/>
  </sheetPr>
  <dimension ref="A1:K69"/>
  <sheetViews>
    <sheetView showGridLines="0" topLeftCell="A2" zoomScaleNormal="100" workbookViewId="0">
      <selection activeCell="C6" sqref="C6:D6"/>
    </sheetView>
  </sheetViews>
  <sheetFormatPr baseColWidth="10" defaultColWidth="11.42578125" defaultRowHeight="12.75" x14ac:dyDescent="0.2"/>
  <cols>
    <col min="1" max="1" width="5.7109375" style="8" customWidth="1"/>
    <col min="2" max="2" width="10.42578125" style="8" customWidth="1"/>
    <col min="3" max="4" width="10.7109375" style="8" customWidth="1"/>
    <col min="5" max="5" width="9.28515625" style="9" customWidth="1"/>
    <col min="6" max="6" width="7.42578125" style="8" customWidth="1"/>
    <col min="7" max="7" width="8.140625" style="8" customWidth="1"/>
    <col min="8" max="8" width="6.85546875" style="8" customWidth="1"/>
    <col min="9" max="9" width="13" style="8" customWidth="1"/>
    <col min="10" max="10" width="8.42578125" style="9" customWidth="1"/>
    <col min="11" max="11" width="6.42578125" style="9" customWidth="1"/>
    <col min="12" max="16384" width="11.42578125" style="8"/>
  </cols>
  <sheetData>
    <row r="1" spans="1:11" s="4" customFormat="1" ht="28.5" customHeight="1" thickBot="1" x14ac:dyDescent="0.25">
      <c r="A1" s="388" t="s">
        <v>79</v>
      </c>
      <c r="B1" s="389"/>
      <c r="C1" s="389"/>
      <c r="D1" s="389"/>
      <c r="E1" s="389"/>
      <c r="F1" s="389"/>
      <c r="G1" s="389"/>
      <c r="H1" s="389"/>
      <c r="I1" s="389"/>
      <c r="J1" s="389"/>
      <c r="K1" s="431"/>
    </row>
    <row r="2" spans="1:11" s="5" customFormat="1" ht="20.100000000000001" customHeight="1" x14ac:dyDescent="0.2">
      <c r="A2" s="396" t="s">
        <v>45</v>
      </c>
      <c r="B2" s="442"/>
      <c r="C2" s="449" t="str">
        <f>IF('1. Sem. a'!C2="","",'1. Sem. a'!C2:K2)</f>
        <v/>
      </c>
      <c r="D2" s="450"/>
      <c r="E2" s="450"/>
      <c r="F2" s="450"/>
      <c r="G2" s="450"/>
      <c r="H2" s="450"/>
      <c r="I2" s="450"/>
      <c r="J2" s="450"/>
      <c r="K2" s="451"/>
    </row>
    <row r="3" spans="1:11" s="5" customFormat="1" ht="20.100000000000001" customHeight="1" x14ac:dyDescent="0.2">
      <c r="A3" s="398" t="s">
        <v>46</v>
      </c>
      <c r="B3" s="447"/>
      <c r="C3" s="452" t="str">
        <f>IF('1. Sem. a'!C3="","",'1. Sem. a'!C3:K3)</f>
        <v/>
      </c>
      <c r="D3" s="453"/>
      <c r="E3" s="453"/>
      <c r="F3" s="453"/>
      <c r="G3" s="453"/>
      <c r="H3" s="453"/>
      <c r="I3" s="453"/>
      <c r="J3" s="453"/>
      <c r="K3" s="454"/>
    </row>
    <row r="4" spans="1:11" s="5" customFormat="1" ht="20.100000000000001" customHeight="1" x14ac:dyDescent="0.2">
      <c r="A4" s="398" t="s">
        <v>117</v>
      </c>
      <c r="B4" s="447"/>
      <c r="C4" s="452" t="str">
        <f>IF('1. Sem. a'!C4="","",'1. Sem. a'!C4:K4)</f>
        <v/>
      </c>
      <c r="D4" s="453"/>
      <c r="E4" s="453"/>
      <c r="F4" s="453"/>
      <c r="G4" s="453"/>
      <c r="H4" s="453"/>
      <c r="I4" s="453"/>
      <c r="J4" s="453"/>
      <c r="K4" s="454"/>
    </row>
    <row r="5" spans="1:11" s="5" customFormat="1" ht="20.100000000000001" customHeight="1" thickBot="1" x14ac:dyDescent="0.25">
      <c r="A5" s="400" t="s">
        <v>48</v>
      </c>
      <c r="B5" s="448"/>
      <c r="C5" s="439"/>
      <c r="D5" s="440"/>
      <c r="E5" s="440"/>
      <c r="F5" s="440"/>
      <c r="G5" s="440"/>
      <c r="H5" s="440"/>
      <c r="I5" s="440"/>
      <c r="J5" s="440"/>
      <c r="K5" s="441"/>
    </row>
    <row r="6" spans="1:11" s="5" customFormat="1" ht="16.5" customHeight="1" x14ac:dyDescent="0.2">
      <c r="A6" s="411" t="s">
        <v>50</v>
      </c>
      <c r="B6" s="444"/>
      <c r="C6" s="713" t="s">
        <v>255</v>
      </c>
      <c r="D6" s="714"/>
      <c r="E6" s="432" t="s">
        <v>253</v>
      </c>
      <c r="F6" s="433"/>
      <c r="G6" s="443"/>
      <c r="H6" s="432" t="s">
        <v>254</v>
      </c>
      <c r="I6" s="433"/>
      <c r="J6" s="433"/>
      <c r="K6" s="195"/>
    </row>
    <row r="7" spans="1:11" s="5" customFormat="1" ht="17.100000000000001" customHeight="1" thickBot="1" x14ac:dyDescent="0.25">
      <c r="A7" s="445"/>
      <c r="B7" s="446"/>
      <c r="C7" s="434" t="s">
        <v>256</v>
      </c>
      <c r="D7" s="438"/>
      <c r="E7" s="434" t="s">
        <v>252</v>
      </c>
      <c r="F7" s="435"/>
      <c r="G7" s="438"/>
      <c r="H7" s="434"/>
      <c r="I7" s="435"/>
      <c r="J7" s="435"/>
      <c r="K7" s="196"/>
    </row>
    <row r="8" spans="1:11" s="5" customFormat="1" ht="40.5" customHeight="1" thickBot="1" x14ac:dyDescent="0.25">
      <c r="A8" s="423" t="s">
        <v>108</v>
      </c>
      <c r="B8" s="459"/>
      <c r="C8" s="456" t="s">
        <v>10</v>
      </c>
      <c r="D8" s="457"/>
      <c r="E8" s="457"/>
      <c r="F8" s="457"/>
      <c r="G8" s="457"/>
      <c r="H8" s="457"/>
      <c r="I8" s="457"/>
      <c r="J8" s="457"/>
      <c r="K8" s="458"/>
    </row>
    <row r="9" spans="1:11" s="5" customFormat="1" ht="39.75" customHeight="1" thickBot="1" x14ac:dyDescent="0.25">
      <c r="A9" s="373" t="s">
        <v>119</v>
      </c>
      <c r="B9" s="425"/>
      <c r="C9" s="385" t="s">
        <v>105</v>
      </c>
      <c r="D9" s="425"/>
      <c r="E9" s="17" t="s">
        <v>104</v>
      </c>
      <c r="F9" s="385" t="s">
        <v>14</v>
      </c>
      <c r="G9" s="374"/>
      <c r="H9" s="374"/>
      <c r="I9" s="425"/>
      <c r="J9" s="17" t="s">
        <v>13</v>
      </c>
      <c r="K9" s="18" t="s">
        <v>12</v>
      </c>
    </row>
    <row r="10" spans="1:11" s="5" customFormat="1" ht="54" customHeight="1" thickBot="1" x14ac:dyDescent="0.25">
      <c r="A10" s="361" t="s">
        <v>132</v>
      </c>
      <c r="B10" s="386"/>
      <c r="C10" s="428" t="s">
        <v>92</v>
      </c>
      <c r="D10" s="428"/>
      <c r="E10" s="19">
        <v>5</v>
      </c>
      <c r="F10" s="429"/>
      <c r="G10" s="429"/>
      <c r="H10" s="429"/>
      <c r="I10" s="429"/>
      <c r="J10" s="85"/>
      <c r="K10" s="20">
        <f>IF(J10&gt;E10,"Fehler",SUM(J10))</f>
        <v>0</v>
      </c>
    </row>
    <row r="11" spans="1:11" s="5" customFormat="1" ht="63" customHeight="1" thickBot="1" x14ac:dyDescent="0.25">
      <c r="A11" s="380" t="s">
        <v>122</v>
      </c>
      <c r="B11" s="430"/>
      <c r="C11" s="377" t="s">
        <v>80</v>
      </c>
      <c r="D11" s="377"/>
      <c r="E11" s="21">
        <v>5</v>
      </c>
      <c r="F11" s="379"/>
      <c r="G11" s="379"/>
      <c r="H11" s="379"/>
      <c r="I11" s="379"/>
      <c r="J11" s="86"/>
      <c r="K11" s="22">
        <f>IF(J11&gt;E11,"Fehler",SUM(J11))</f>
        <v>0</v>
      </c>
    </row>
    <row r="12" spans="1:11" s="5" customFormat="1" ht="39" customHeight="1" x14ac:dyDescent="0.2">
      <c r="A12" s="361" t="s">
        <v>133</v>
      </c>
      <c r="B12" s="362"/>
      <c r="C12" s="421" t="s">
        <v>81</v>
      </c>
      <c r="D12" s="421"/>
      <c r="E12" s="23">
        <v>5</v>
      </c>
      <c r="F12" s="422"/>
      <c r="G12" s="422"/>
      <c r="H12" s="422"/>
      <c r="I12" s="422"/>
      <c r="J12" s="87"/>
      <c r="K12" s="24" t="str">
        <f>IF(J12&gt;E12,"Fehler","")</f>
        <v/>
      </c>
    </row>
    <row r="13" spans="1:11" s="5" customFormat="1" ht="35.1" customHeight="1" x14ac:dyDescent="0.2">
      <c r="A13" s="363"/>
      <c r="B13" s="364"/>
      <c r="C13" s="419" t="s">
        <v>82</v>
      </c>
      <c r="D13" s="419"/>
      <c r="E13" s="25">
        <v>3</v>
      </c>
      <c r="F13" s="418"/>
      <c r="G13" s="418"/>
      <c r="H13" s="418"/>
      <c r="I13" s="418"/>
      <c r="J13" s="88"/>
      <c r="K13" s="26" t="str">
        <f t="shared" ref="K13:K15" si="0">IF(J13&gt;E13,"Fehler","")</f>
        <v/>
      </c>
    </row>
    <row r="14" spans="1:11" s="5" customFormat="1" ht="33.950000000000003" customHeight="1" thickBot="1" x14ac:dyDescent="0.25">
      <c r="A14" s="365"/>
      <c r="B14" s="366"/>
      <c r="C14" s="419" t="s">
        <v>83</v>
      </c>
      <c r="D14" s="419"/>
      <c r="E14" s="25">
        <v>2</v>
      </c>
      <c r="F14" s="418"/>
      <c r="G14" s="418"/>
      <c r="H14" s="418"/>
      <c r="I14" s="418"/>
      <c r="J14" s="88"/>
      <c r="K14" s="27">
        <f>IF(J12&gt;E12,"Fehler",IF(J13&gt;E13,"Fehler",IF(J14&gt;E14,"Fehler",SUM(J12:J14))))</f>
        <v>0</v>
      </c>
    </row>
    <row r="15" spans="1:11" s="5" customFormat="1" ht="36" customHeight="1" x14ac:dyDescent="0.2">
      <c r="A15" s="367" t="s">
        <v>124</v>
      </c>
      <c r="B15" s="368"/>
      <c r="C15" s="421" t="s">
        <v>118</v>
      </c>
      <c r="D15" s="421"/>
      <c r="E15" s="23">
        <v>5</v>
      </c>
      <c r="F15" s="413"/>
      <c r="G15" s="414"/>
      <c r="H15" s="414"/>
      <c r="I15" s="415"/>
      <c r="J15" s="87"/>
      <c r="K15" s="24" t="str">
        <f t="shared" si="0"/>
        <v/>
      </c>
    </row>
    <row r="16" spans="1:11" s="5" customFormat="1" ht="38.1" customHeight="1" thickBot="1" x14ac:dyDescent="0.25">
      <c r="A16" s="416"/>
      <c r="B16" s="417"/>
      <c r="C16" s="420" t="s">
        <v>84</v>
      </c>
      <c r="D16" s="420"/>
      <c r="E16" s="28">
        <v>5</v>
      </c>
      <c r="F16" s="354"/>
      <c r="G16" s="355"/>
      <c r="H16" s="355"/>
      <c r="I16" s="356"/>
      <c r="J16" s="89"/>
      <c r="K16" s="27">
        <f>IF(J15&gt;E15,"Fehler",IF(J16&gt;E16,"Fehler",SUM(J15:J16)))</f>
        <v>0</v>
      </c>
    </row>
    <row r="17" spans="1:11" s="5" customFormat="1" ht="38.1" customHeight="1" x14ac:dyDescent="0.2">
      <c r="A17" s="367" t="s">
        <v>125</v>
      </c>
      <c r="B17" s="368"/>
      <c r="C17" s="369" t="s">
        <v>85</v>
      </c>
      <c r="D17" s="370"/>
      <c r="E17" s="23">
        <v>10</v>
      </c>
      <c r="F17" s="549"/>
      <c r="G17" s="550"/>
      <c r="H17" s="550"/>
      <c r="I17" s="551"/>
      <c r="J17" s="87"/>
      <c r="K17" s="24" t="str">
        <f t="shared" ref="K17:K20" si="1">IF(J17&gt;E17,"Fehler","")</f>
        <v/>
      </c>
    </row>
    <row r="18" spans="1:11" s="5" customFormat="1" ht="39" customHeight="1" x14ac:dyDescent="0.2">
      <c r="A18" s="29"/>
      <c r="B18" s="30"/>
      <c r="C18" s="357" t="s">
        <v>98</v>
      </c>
      <c r="D18" s="358"/>
      <c r="E18" s="25">
        <v>10</v>
      </c>
      <c r="F18" s="546"/>
      <c r="G18" s="547"/>
      <c r="H18" s="547"/>
      <c r="I18" s="548"/>
      <c r="J18" s="88"/>
      <c r="K18" s="26" t="str">
        <f t="shared" si="1"/>
        <v/>
      </c>
    </row>
    <row r="19" spans="1:11" s="5" customFormat="1" ht="35.1" customHeight="1" x14ac:dyDescent="0.2">
      <c r="A19" s="29"/>
      <c r="B19" s="30"/>
      <c r="C19" s="357" t="s">
        <v>86</v>
      </c>
      <c r="D19" s="358"/>
      <c r="E19" s="25">
        <v>10</v>
      </c>
      <c r="F19" s="546"/>
      <c r="G19" s="547"/>
      <c r="H19" s="547"/>
      <c r="I19" s="548"/>
      <c r="J19" s="88"/>
      <c r="K19" s="26" t="str">
        <f t="shared" si="1"/>
        <v/>
      </c>
    </row>
    <row r="20" spans="1:11" s="5" customFormat="1" ht="35.1" customHeight="1" x14ac:dyDescent="0.2">
      <c r="A20" s="29"/>
      <c r="B20" s="30"/>
      <c r="C20" s="357" t="s">
        <v>87</v>
      </c>
      <c r="D20" s="358"/>
      <c r="E20" s="25">
        <v>10</v>
      </c>
      <c r="F20" s="546"/>
      <c r="G20" s="547"/>
      <c r="H20" s="547"/>
      <c r="I20" s="548"/>
      <c r="J20" s="88"/>
      <c r="K20" s="26" t="str">
        <f t="shared" si="1"/>
        <v/>
      </c>
    </row>
    <row r="21" spans="1:11" s="5" customFormat="1" ht="39.950000000000003" customHeight="1" thickBot="1" x14ac:dyDescent="0.25">
      <c r="A21" s="29"/>
      <c r="B21" s="30"/>
      <c r="C21" s="359" t="s">
        <v>88</v>
      </c>
      <c r="D21" s="360"/>
      <c r="E21" s="19">
        <v>10</v>
      </c>
      <c r="F21" s="543"/>
      <c r="G21" s="544"/>
      <c r="H21" s="544"/>
      <c r="I21" s="545"/>
      <c r="J21" s="85"/>
      <c r="K21" s="27">
        <f>IF(J17&gt;E17,"Fehler",IF(J18&gt;E18,"Fehler",IF(J19&gt;E19,"Fehler",IF(J20&gt;E20,"Fehler",IF(J21&gt;E21,"Fehler",SUM(J17:J21))))))</f>
        <v>0</v>
      </c>
    </row>
    <row r="22" spans="1:11" s="5" customFormat="1" ht="47.1" customHeight="1" thickBot="1" x14ac:dyDescent="0.25">
      <c r="A22" s="361" t="s">
        <v>126</v>
      </c>
      <c r="B22" s="386"/>
      <c r="C22" s="376" t="s">
        <v>89</v>
      </c>
      <c r="D22" s="376"/>
      <c r="E22" s="31">
        <v>10</v>
      </c>
      <c r="F22" s="378"/>
      <c r="G22" s="378"/>
      <c r="H22" s="378"/>
      <c r="I22" s="378"/>
      <c r="J22" s="90"/>
      <c r="K22" s="20">
        <f>IF(J22&gt;E22,"Fehler",SUM(J22))</f>
        <v>0</v>
      </c>
    </row>
    <row r="23" spans="1:11" s="5" customFormat="1" ht="39" customHeight="1" thickBot="1" x14ac:dyDescent="0.25">
      <c r="A23" s="380" t="s">
        <v>127</v>
      </c>
      <c r="B23" s="381"/>
      <c r="C23" s="377" t="s">
        <v>90</v>
      </c>
      <c r="D23" s="377"/>
      <c r="E23" s="21">
        <v>10</v>
      </c>
      <c r="F23" s="379"/>
      <c r="G23" s="379"/>
      <c r="H23" s="379"/>
      <c r="I23" s="379"/>
      <c r="J23" s="86"/>
      <c r="K23" s="20">
        <f>IF(J23&gt;E23,"Fehler",SUM(J23))</f>
        <v>0</v>
      </c>
    </row>
    <row r="24" spans="1:11" s="5" customFormat="1" ht="45.75" customHeight="1" thickBot="1" x14ac:dyDescent="0.25">
      <c r="A24" s="373" t="s">
        <v>15</v>
      </c>
      <c r="B24" s="374"/>
      <c r="C24" s="375"/>
      <c r="D24" s="125" t="s">
        <v>91</v>
      </c>
      <c r="E24" s="385" t="s">
        <v>16</v>
      </c>
      <c r="F24" s="375"/>
      <c r="G24" s="375"/>
      <c r="H24" s="32">
        <f>IF(K10="Fehler","Fehler",IF(K11="Fehler","Fehler",IF(K14="Fehler","Fehler",IF(K16="Fehler","Fehler",IF(K21="Fehler","Fehler",IF(K22="Fehler","Fehler",IF(K23="Fehler","Fehler",SUM(J10:J23))))))))</f>
        <v>0</v>
      </c>
      <c r="I24" s="125" t="s">
        <v>18</v>
      </c>
      <c r="J24" s="33" t="s">
        <v>17</v>
      </c>
      <c r="K24" s="34" t="str">
        <f>IF(H24="Fehler","Fehler",IF(SUM(K10:K23)=0,"",ROUND(SUM(((H24/100)*5)+1)*2,0)/2))</f>
        <v/>
      </c>
    </row>
    <row r="25" spans="1:11" s="16" customFormat="1" ht="26.25" customHeight="1" x14ac:dyDescent="0.2">
      <c r="A25" s="35" t="s">
        <v>2</v>
      </c>
      <c r="B25" s="455" t="str">
        <f>IF('1. Sem. a'!$B$24="","",'1. Sem. a'!$B$24:$D$24)</f>
        <v/>
      </c>
      <c r="C25" s="455"/>
      <c r="D25" s="455"/>
      <c r="E25" s="36"/>
      <c r="F25" s="37" t="s">
        <v>120</v>
      </c>
      <c r="G25" s="383"/>
      <c r="H25" s="383"/>
      <c r="I25" s="383"/>
      <c r="J25" s="383"/>
      <c r="K25" s="383"/>
    </row>
    <row r="26" spans="1:11" s="16" customFormat="1" ht="15" customHeight="1" x14ac:dyDescent="0.2">
      <c r="A26" s="35" t="s">
        <v>128</v>
      </c>
      <c r="B26" s="35"/>
      <c r="C26" s="35"/>
      <c r="D26" s="35"/>
      <c r="E26" s="38"/>
      <c r="F26" s="35" t="s">
        <v>1</v>
      </c>
      <c r="G26" s="35"/>
      <c r="H26" s="35"/>
      <c r="I26" s="35"/>
      <c r="J26" s="38"/>
      <c r="K26" s="38"/>
    </row>
    <row r="27" spans="1:11" s="143" customFormat="1" ht="24.75" customHeight="1" x14ac:dyDescent="0.2">
      <c r="A27" s="124" t="s">
        <v>134</v>
      </c>
      <c r="B27" s="124"/>
      <c r="C27" s="124"/>
      <c r="D27" s="124"/>
      <c r="E27" s="39"/>
      <c r="F27" s="124" t="s">
        <v>0</v>
      </c>
      <c r="G27" s="124"/>
      <c r="H27" s="124"/>
      <c r="I27" s="124"/>
      <c r="J27" s="197"/>
      <c r="K27" s="197"/>
    </row>
    <row r="28" spans="1:11" s="16" customFormat="1" ht="36.75" customHeight="1" x14ac:dyDescent="0.2">
      <c r="A28" s="371" t="s">
        <v>250</v>
      </c>
      <c r="B28" s="371"/>
      <c r="C28" s="371"/>
      <c r="D28" s="371"/>
      <c r="E28" s="371"/>
      <c r="F28" s="371"/>
      <c r="G28" s="371"/>
      <c r="H28" s="371"/>
      <c r="I28" s="371"/>
      <c r="J28" s="371"/>
      <c r="K28" s="371"/>
    </row>
    <row r="29" spans="1:11" s="5" customFormat="1" x14ac:dyDescent="0.2">
      <c r="E29" s="6"/>
      <c r="J29" s="6"/>
      <c r="K29" s="6"/>
    </row>
    <row r="30" spans="1:11" s="5" customFormat="1" x14ac:dyDescent="0.2">
      <c r="E30" s="6"/>
      <c r="J30" s="6"/>
      <c r="K30" s="6"/>
    </row>
    <row r="31" spans="1:11" s="5" customFormat="1" x14ac:dyDescent="0.2">
      <c r="E31" s="6"/>
      <c r="J31" s="6"/>
      <c r="K31" s="6"/>
    </row>
    <row r="32" spans="1:11" s="5" customFormat="1" x14ac:dyDescent="0.2">
      <c r="E32" s="6"/>
      <c r="J32" s="6"/>
      <c r="K32" s="6"/>
    </row>
    <row r="33" spans="5:11" s="5" customFormat="1" x14ac:dyDescent="0.2">
      <c r="E33" s="6"/>
      <c r="J33" s="6"/>
      <c r="K33" s="6"/>
    </row>
    <row r="34" spans="5:11" s="5" customFormat="1" x14ac:dyDescent="0.2">
      <c r="E34" s="6"/>
      <c r="J34" s="6"/>
      <c r="K34" s="6"/>
    </row>
    <row r="35" spans="5:11" s="5" customFormat="1" x14ac:dyDescent="0.2">
      <c r="E35" s="6"/>
      <c r="J35" s="6"/>
      <c r="K35" s="6"/>
    </row>
    <row r="36" spans="5:11" s="5" customFormat="1" x14ac:dyDescent="0.2">
      <c r="E36" s="6"/>
      <c r="J36" s="6"/>
      <c r="K36" s="6"/>
    </row>
    <row r="37" spans="5:11" s="5" customFormat="1" x14ac:dyDescent="0.2">
      <c r="E37" s="6"/>
      <c r="J37" s="6"/>
      <c r="K37" s="6"/>
    </row>
    <row r="38" spans="5:11" s="5" customFormat="1" x14ac:dyDescent="0.2">
      <c r="E38" s="6"/>
      <c r="J38" s="6"/>
      <c r="K38" s="6"/>
    </row>
    <row r="39" spans="5:11" s="5" customFormat="1" x14ac:dyDescent="0.2">
      <c r="E39" s="6"/>
      <c r="J39" s="6"/>
      <c r="K39" s="6"/>
    </row>
    <row r="40" spans="5:11" s="5" customFormat="1" x14ac:dyDescent="0.2">
      <c r="E40" s="6"/>
      <c r="J40" s="6"/>
      <c r="K40" s="6"/>
    </row>
    <row r="41" spans="5:11" s="5" customFormat="1" x14ac:dyDescent="0.2">
      <c r="E41" s="6"/>
      <c r="J41" s="6"/>
      <c r="K41" s="6"/>
    </row>
    <row r="42" spans="5:11" s="5" customFormat="1" x14ac:dyDescent="0.2">
      <c r="E42" s="6"/>
      <c r="J42" s="6"/>
      <c r="K42" s="6"/>
    </row>
    <row r="43" spans="5:11" s="5" customFormat="1" x14ac:dyDescent="0.2">
      <c r="E43" s="6"/>
      <c r="J43" s="6"/>
      <c r="K43" s="6"/>
    </row>
    <row r="44" spans="5:11" s="5" customFormat="1" x14ac:dyDescent="0.2">
      <c r="E44" s="6"/>
      <c r="J44" s="6"/>
      <c r="K44" s="6"/>
    </row>
    <row r="45" spans="5:11" s="5" customFormat="1" x14ac:dyDescent="0.2">
      <c r="E45" s="6"/>
      <c r="J45" s="6"/>
      <c r="K45" s="6"/>
    </row>
    <row r="46" spans="5:11" s="5" customFormat="1" x14ac:dyDescent="0.2">
      <c r="E46" s="6"/>
      <c r="J46" s="6"/>
      <c r="K46" s="6"/>
    </row>
    <row r="47" spans="5:11" s="5" customFormat="1" x14ac:dyDescent="0.2">
      <c r="E47" s="6"/>
      <c r="J47" s="6"/>
      <c r="K47" s="6"/>
    </row>
    <row r="48" spans="5:11" s="5" customFormat="1" x14ac:dyDescent="0.2">
      <c r="E48" s="6"/>
      <c r="J48" s="6"/>
      <c r="K48" s="6"/>
    </row>
    <row r="49" spans="5:11" s="5" customFormat="1" x14ac:dyDescent="0.2">
      <c r="E49" s="6"/>
      <c r="J49" s="6"/>
      <c r="K49" s="6"/>
    </row>
    <row r="50" spans="5:11" s="5" customFormat="1" x14ac:dyDescent="0.2">
      <c r="E50" s="6"/>
      <c r="J50" s="6"/>
      <c r="K50" s="6"/>
    </row>
    <row r="51" spans="5:11" s="5" customFormat="1" x14ac:dyDescent="0.2">
      <c r="E51" s="6"/>
      <c r="J51" s="6"/>
      <c r="K51" s="6"/>
    </row>
    <row r="52" spans="5:11" s="5" customFormat="1" x14ac:dyDescent="0.2">
      <c r="E52" s="6"/>
      <c r="J52" s="6"/>
      <c r="K52" s="6"/>
    </row>
    <row r="53" spans="5:11" s="5" customFormat="1" x14ac:dyDescent="0.2">
      <c r="E53" s="6"/>
      <c r="J53" s="6"/>
      <c r="K53" s="6"/>
    </row>
    <row r="54" spans="5:11" s="5" customFormat="1" x14ac:dyDescent="0.2">
      <c r="E54" s="6"/>
      <c r="J54" s="6"/>
      <c r="K54" s="6"/>
    </row>
    <row r="55" spans="5:11" s="5" customFormat="1" x14ac:dyDescent="0.2">
      <c r="E55" s="6"/>
      <c r="J55" s="6"/>
      <c r="K55" s="6"/>
    </row>
    <row r="56" spans="5:11" s="5" customFormat="1" x14ac:dyDescent="0.2">
      <c r="E56" s="6"/>
      <c r="J56" s="6"/>
      <c r="K56" s="6"/>
    </row>
    <row r="57" spans="5:11" s="5" customFormat="1" x14ac:dyDescent="0.2">
      <c r="E57" s="6"/>
      <c r="J57" s="6"/>
      <c r="K57" s="6"/>
    </row>
    <row r="58" spans="5:11" s="5" customFormat="1" x14ac:dyDescent="0.2">
      <c r="E58" s="6"/>
      <c r="J58" s="6"/>
      <c r="K58" s="6"/>
    </row>
    <row r="59" spans="5:11" s="5" customFormat="1" x14ac:dyDescent="0.2">
      <c r="E59" s="6"/>
      <c r="J59" s="6"/>
      <c r="K59" s="6"/>
    </row>
    <row r="60" spans="5:11" s="5" customFormat="1" x14ac:dyDescent="0.2">
      <c r="E60" s="6"/>
      <c r="J60" s="6"/>
      <c r="K60" s="6"/>
    </row>
    <row r="61" spans="5:11" s="5" customFormat="1" x14ac:dyDescent="0.2">
      <c r="E61" s="6"/>
      <c r="J61" s="6"/>
      <c r="K61" s="6"/>
    </row>
    <row r="62" spans="5:11" s="5" customFormat="1" x14ac:dyDescent="0.2">
      <c r="E62" s="6"/>
      <c r="J62" s="6"/>
      <c r="K62" s="6"/>
    </row>
    <row r="63" spans="5:11" s="5" customFormat="1" x14ac:dyDescent="0.2">
      <c r="E63" s="6"/>
      <c r="J63" s="6"/>
      <c r="K63" s="6"/>
    </row>
    <row r="64" spans="5:11" s="5" customFormat="1" x14ac:dyDescent="0.2">
      <c r="E64" s="6"/>
      <c r="J64" s="6"/>
      <c r="K64" s="6"/>
    </row>
    <row r="65" spans="5:11" s="5" customFormat="1" x14ac:dyDescent="0.2">
      <c r="E65" s="6"/>
      <c r="J65" s="6"/>
      <c r="K65" s="6"/>
    </row>
    <row r="66" spans="5:11" s="5" customFormat="1" x14ac:dyDescent="0.2">
      <c r="E66" s="6"/>
      <c r="J66" s="6"/>
      <c r="K66" s="6"/>
    </row>
    <row r="67" spans="5:11" s="5" customFormat="1" x14ac:dyDescent="0.2">
      <c r="E67" s="6"/>
      <c r="J67" s="6"/>
      <c r="K67" s="6"/>
    </row>
    <row r="68" spans="5:11" s="5" customFormat="1" x14ac:dyDescent="0.2">
      <c r="E68" s="6"/>
      <c r="J68" s="6"/>
      <c r="K68" s="6"/>
    </row>
    <row r="69" spans="5:11" s="5" customFormat="1" x14ac:dyDescent="0.2">
      <c r="E69" s="6"/>
      <c r="J69" s="6"/>
      <c r="K69" s="6"/>
    </row>
  </sheetData>
  <sheetProtection algorithmName="SHA-512" hashValue="3XH8KODQuuX7wDwmAhsAqY4DNqyH2boywtcLwnTMLLK6oANJYLpdBUKhvcN/bEp3QI/PtOuZ0AneoFLRqKc2VQ==" saltValue="nlQl74P+bPdD6SCIJTe2ug==" spinCount="100000" sheet="1" objects="1" scenarios="1" selectLockedCells="1" pivotTables="0"/>
  <mergeCells count="62">
    <mergeCell ref="F17:I17"/>
    <mergeCell ref="F18:I18"/>
    <mergeCell ref="F19:I19"/>
    <mergeCell ref="F20:I20"/>
    <mergeCell ref="F21:I21"/>
    <mergeCell ref="A1:K1"/>
    <mergeCell ref="A2:B2"/>
    <mergeCell ref="C2:K2"/>
    <mergeCell ref="A3:B3"/>
    <mergeCell ref="C3:K3"/>
    <mergeCell ref="A8:B8"/>
    <mergeCell ref="C8:K8"/>
    <mergeCell ref="A9:B9"/>
    <mergeCell ref="C9:D9"/>
    <mergeCell ref="A4:B4"/>
    <mergeCell ref="C4:K4"/>
    <mergeCell ref="A5:B5"/>
    <mergeCell ref="C5:K5"/>
    <mergeCell ref="A6:B7"/>
    <mergeCell ref="C6:D6"/>
    <mergeCell ref="E6:G6"/>
    <mergeCell ref="H6:J6"/>
    <mergeCell ref="C7:D7"/>
    <mergeCell ref="E7:G7"/>
    <mergeCell ref="H7:J7"/>
    <mergeCell ref="F9:I9"/>
    <mergeCell ref="C11:D11"/>
    <mergeCell ref="F11:I11"/>
    <mergeCell ref="A12:B14"/>
    <mergeCell ref="C12:D12"/>
    <mergeCell ref="F12:I12"/>
    <mergeCell ref="C13:D13"/>
    <mergeCell ref="F13:I13"/>
    <mergeCell ref="C14:D14"/>
    <mergeCell ref="F14:I14"/>
    <mergeCell ref="A10:B10"/>
    <mergeCell ref="C10:D10"/>
    <mergeCell ref="F10:I10"/>
    <mergeCell ref="C21:D21"/>
    <mergeCell ref="A15:B15"/>
    <mergeCell ref="C15:D15"/>
    <mergeCell ref="F15:I15"/>
    <mergeCell ref="A16:B16"/>
    <mergeCell ref="C16:D16"/>
    <mergeCell ref="F16:I16"/>
    <mergeCell ref="A17:B17"/>
    <mergeCell ref="C17:D17"/>
    <mergeCell ref="C18:D18"/>
    <mergeCell ref="C19:D19"/>
    <mergeCell ref="C20:D20"/>
    <mergeCell ref="A11:B11"/>
    <mergeCell ref="A22:B22"/>
    <mergeCell ref="C22:D22"/>
    <mergeCell ref="F22:I22"/>
    <mergeCell ref="A23:B23"/>
    <mergeCell ref="C23:D23"/>
    <mergeCell ref="F23:I23"/>
    <mergeCell ref="A24:C24"/>
    <mergeCell ref="E24:G24"/>
    <mergeCell ref="B25:D25"/>
    <mergeCell ref="G25:K25"/>
    <mergeCell ref="A28:K28"/>
  </mergeCells>
  <pageMargins left="0.51181102362204722" right="0.23622047244094491" top="0.55118110236220474" bottom="0.15748031496062992" header="0.19685039370078741" footer="0"/>
  <pageSetup paperSize="9" scale="85" orientation="portrait" r:id="rId1"/>
  <headerFooter alignWithMargins="0">
    <oddHeader>&amp;L&amp;6Bildungsplan zur Verordnung über die berufliche Grundbildung&amp;R&amp;6Anhang 1: 7. Lerndokumentation Betrieb</oddHeader>
    <oddFooter>&amp;L&amp;6OdA Wald Schweiz/ Codoc&amp;R&amp;6 4. Ausgabe,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Line="0" autoPict="0">
                <anchor moveWithCells="1">
                  <from>
                    <xdr:col>2</xdr:col>
                    <xdr:colOff>47625</xdr:colOff>
                    <xdr:row>5</xdr:row>
                    <xdr:rowOff>9525</xdr:rowOff>
                  </from>
                  <to>
                    <xdr:col>2</xdr:col>
                    <xdr:colOff>390525</xdr:colOff>
                    <xdr:row>6</xdr:row>
                    <xdr:rowOff>0</xdr:rowOff>
                  </to>
                </anchor>
              </controlPr>
            </control>
          </mc:Choice>
        </mc:AlternateContent>
        <mc:AlternateContent xmlns:mc="http://schemas.openxmlformats.org/markup-compatibility/2006">
          <mc:Choice Requires="x14">
            <control shapeId="75778" r:id="rId5" name="Check Box 2">
              <controlPr defaultSize="0" autoLine="0" autoPict="0">
                <anchor moveWithCells="1">
                  <from>
                    <xdr:col>2</xdr:col>
                    <xdr:colOff>47625</xdr:colOff>
                    <xdr:row>5</xdr:row>
                    <xdr:rowOff>200025</xdr:rowOff>
                  </from>
                  <to>
                    <xdr:col>2</xdr:col>
                    <xdr:colOff>381000</xdr:colOff>
                    <xdr:row>6</xdr:row>
                    <xdr:rowOff>200025</xdr:rowOff>
                  </to>
                </anchor>
              </controlPr>
            </control>
          </mc:Choice>
        </mc:AlternateContent>
        <mc:AlternateContent xmlns:mc="http://schemas.openxmlformats.org/markup-compatibility/2006">
          <mc:Choice Requires="x14">
            <control shapeId="75779" r:id="rId6" name="Check Box 3">
              <controlPr defaultSize="0" autoLine="0" autoPict="0">
                <anchor moveWithCells="1">
                  <from>
                    <xdr:col>4</xdr:col>
                    <xdr:colOff>47625</xdr:colOff>
                    <xdr:row>5</xdr:row>
                    <xdr:rowOff>9525</xdr:rowOff>
                  </from>
                  <to>
                    <xdr:col>4</xdr:col>
                    <xdr:colOff>390525</xdr:colOff>
                    <xdr:row>6</xdr:row>
                    <xdr:rowOff>0</xdr:rowOff>
                  </to>
                </anchor>
              </controlPr>
            </control>
          </mc:Choice>
        </mc:AlternateContent>
        <mc:AlternateContent xmlns:mc="http://schemas.openxmlformats.org/markup-compatibility/2006">
          <mc:Choice Requires="x14">
            <control shapeId="75780" r:id="rId7" name="Check Box 4">
              <controlPr defaultSize="0" autoLine="0" autoPict="0">
                <anchor moveWithCells="1">
                  <from>
                    <xdr:col>4</xdr:col>
                    <xdr:colOff>47625</xdr:colOff>
                    <xdr:row>5</xdr:row>
                    <xdr:rowOff>200025</xdr:rowOff>
                  </from>
                  <to>
                    <xdr:col>4</xdr:col>
                    <xdr:colOff>381000</xdr:colOff>
                    <xdr:row>6</xdr:row>
                    <xdr:rowOff>200025</xdr:rowOff>
                  </to>
                </anchor>
              </controlPr>
            </control>
          </mc:Choice>
        </mc:AlternateContent>
        <mc:AlternateContent xmlns:mc="http://schemas.openxmlformats.org/markup-compatibility/2006">
          <mc:Choice Requires="x14">
            <control shapeId="75781" r:id="rId8" name="Check Box 5">
              <controlPr defaultSize="0" autoLine="0" autoPict="0">
                <anchor moveWithCells="1">
                  <from>
                    <xdr:col>7</xdr:col>
                    <xdr:colOff>47625</xdr:colOff>
                    <xdr:row>5</xdr:row>
                    <xdr:rowOff>28575</xdr:rowOff>
                  </from>
                  <to>
                    <xdr:col>7</xdr:col>
                    <xdr:colOff>381000</xdr:colOff>
                    <xdr:row>6</xdr:row>
                    <xdr:rowOff>38100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D79E5-0E94-4F03-ADC2-3ECFB356222B}">
  <sheetPr>
    <tabColor theme="7" tint="0.39997558519241921"/>
  </sheetPr>
  <dimension ref="A1:L36"/>
  <sheetViews>
    <sheetView topLeftCell="A5" zoomScaleNormal="100" workbookViewId="0">
      <selection activeCell="G14" sqref="G14:J14"/>
    </sheetView>
  </sheetViews>
  <sheetFormatPr baseColWidth="10" defaultRowHeight="12.75" x14ac:dyDescent="0.2"/>
  <cols>
    <col min="1" max="1" width="4.7109375" style="115" customWidth="1"/>
    <col min="2" max="2" width="11.7109375" style="115" customWidth="1"/>
    <col min="3" max="3" width="5.7109375" style="115" customWidth="1"/>
    <col min="4" max="6" width="8.7109375" style="115" customWidth="1"/>
    <col min="7" max="8" width="14.7109375" style="115" customWidth="1"/>
    <col min="9" max="9" width="8.7109375" style="115" customWidth="1"/>
    <col min="10" max="10" width="28.7109375" style="115" customWidth="1"/>
    <col min="11" max="11" width="15.5703125" style="115" customWidth="1"/>
    <col min="12" max="12" width="24.28515625" style="115" customWidth="1"/>
    <col min="13" max="16384" width="11.42578125" style="115"/>
  </cols>
  <sheetData>
    <row r="1" spans="1:12" ht="24" thickBot="1" x14ac:dyDescent="0.25">
      <c r="A1" s="497" t="s">
        <v>228</v>
      </c>
      <c r="B1" s="498"/>
      <c r="C1" s="499"/>
      <c r="D1" s="499"/>
      <c r="E1" s="499"/>
      <c r="F1" s="499"/>
      <c r="G1" s="499"/>
      <c r="H1" s="499"/>
      <c r="I1" s="499"/>
      <c r="J1" s="500"/>
    </row>
    <row r="2" spans="1:12" s="136" customFormat="1" ht="24.75" customHeight="1" x14ac:dyDescent="0.2">
      <c r="A2" s="465" t="s">
        <v>45</v>
      </c>
      <c r="B2" s="466"/>
      <c r="C2" s="525" t="str">
        <f>IF('1. Sem. a'!C2="","",'1. Sem. a'!C2:K2)</f>
        <v/>
      </c>
      <c r="D2" s="526"/>
      <c r="E2" s="526"/>
      <c r="F2" s="526"/>
      <c r="G2" s="526"/>
      <c r="H2" s="526"/>
      <c r="I2" s="526"/>
      <c r="J2" s="527"/>
      <c r="K2" s="138"/>
      <c r="L2" s="139"/>
    </row>
    <row r="3" spans="1:12" s="136" customFormat="1" ht="24.75" customHeight="1" x14ac:dyDescent="0.2">
      <c r="A3" s="467" t="s">
        <v>46</v>
      </c>
      <c r="B3" s="468"/>
      <c r="C3" s="528" t="str">
        <f>IF('1. Sem. a'!C3="","",'1. Sem. a'!C3:K3)</f>
        <v/>
      </c>
      <c r="D3" s="529"/>
      <c r="E3" s="529"/>
      <c r="F3" s="529"/>
      <c r="G3" s="529"/>
      <c r="H3" s="529"/>
      <c r="I3" s="529"/>
      <c r="J3" s="530"/>
      <c r="K3" s="138"/>
      <c r="L3" s="139"/>
    </row>
    <row r="4" spans="1:12" s="136" customFormat="1" ht="24.75" customHeight="1" x14ac:dyDescent="0.2">
      <c r="A4" s="467" t="s">
        <v>47</v>
      </c>
      <c r="B4" s="468"/>
      <c r="C4" s="528" t="str">
        <f>IF('1. Sem. a'!C4="","",'1. Sem. a'!C4:K4)</f>
        <v/>
      </c>
      <c r="D4" s="529"/>
      <c r="E4" s="529"/>
      <c r="F4" s="529"/>
      <c r="G4" s="529"/>
      <c r="H4" s="529"/>
      <c r="I4" s="529"/>
      <c r="J4" s="530"/>
      <c r="K4" s="138"/>
      <c r="L4" s="139"/>
    </row>
    <row r="5" spans="1:12" s="136" customFormat="1" ht="24.75" customHeight="1" thickBot="1" x14ac:dyDescent="0.25">
      <c r="A5" s="501" t="s">
        <v>138</v>
      </c>
      <c r="B5" s="502"/>
      <c r="C5" s="154" t="s">
        <v>139</v>
      </c>
      <c r="D5" s="469"/>
      <c r="E5" s="469"/>
      <c r="F5" s="469"/>
      <c r="G5" s="155" t="s">
        <v>140</v>
      </c>
      <c r="H5" s="520"/>
      <c r="I5" s="520"/>
      <c r="J5" s="521"/>
    </row>
    <row r="6" spans="1:12" s="135" customFormat="1" ht="13.5" thickBot="1" x14ac:dyDescent="0.25">
      <c r="A6" s="198" t="s">
        <v>141</v>
      </c>
      <c r="B6" s="198"/>
      <c r="C6" s="156"/>
      <c r="D6" s="156"/>
      <c r="E6" s="157"/>
      <c r="F6" s="156"/>
      <c r="G6" s="156"/>
      <c r="H6" s="156"/>
      <c r="I6" s="158"/>
      <c r="J6" s="159"/>
    </row>
    <row r="7" spans="1:12" s="135" customFormat="1" x14ac:dyDescent="0.2">
      <c r="A7" s="509" t="s">
        <v>142</v>
      </c>
      <c r="B7" s="510"/>
      <c r="C7" s="511" t="s">
        <v>143</v>
      </c>
      <c r="D7" s="512"/>
      <c r="E7" s="512"/>
      <c r="F7" s="512"/>
      <c r="G7" s="512"/>
      <c r="H7" s="512"/>
      <c r="I7" s="512"/>
      <c r="J7" s="160" t="s">
        <v>144</v>
      </c>
    </row>
    <row r="8" spans="1:12" s="135" customFormat="1" x14ac:dyDescent="0.2">
      <c r="A8" s="513" t="s">
        <v>145</v>
      </c>
      <c r="B8" s="514"/>
      <c r="C8" s="515" t="s">
        <v>146</v>
      </c>
      <c r="D8" s="516"/>
      <c r="E8" s="516"/>
      <c r="F8" s="516"/>
      <c r="G8" s="516"/>
      <c r="H8" s="516"/>
      <c r="I8" s="516"/>
      <c r="J8" s="161">
        <v>6</v>
      </c>
    </row>
    <row r="9" spans="1:12" s="135" customFormat="1" x14ac:dyDescent="0.2">
      <c r="A9" s="513" t="s">
        <v>147</v>
      </c>
      <c r="B9" s="514"/>
      <c r="C9" s="515" t="s">
        <v>148</v>
      </c>
      <c r="D9" s="516"/>
      <c r="E9" s="516"/>
      <c r="F9" s="516"/>
      <c r="G9" s="516"/>
      <c r="H9" s="516"/>
      <c r="I9" s="516"/>
      <c r="J9" s="161">
        <v>5</v>
      </c>
    </row>
    <row r="10" spans="1:12" s="135" customFormat="1" x14ac:dyDescent="0.2">
      <c r="A10" s="513" t="s">
        <v>149</v>
      </c>
      <c r="B10" s="514"/>
      <c r="C10" s="515" t="s">
        <v>150</v>
      </c>
      <c r="D10" s="516"/>
      <c r="E10" s="516"/>
      <c r="F10" s="516"/>
      <c r="G10" s="516"/>
      <c r="H10" s="516"/>
      <c r="I10" s="516"/>
      <c r="J10" s="161">
        <v>4</v>
      </c>
    </row>
    <row r="11" spans="1:12" s="135" customFormat="1" ht="13.5" thickBot="1" x14ac:dyDescent="0.25">
      <c r="A11" s="513" t="s">
        <v>151</v>
      </c>
      <c r="B11" s="514"/>
      <c r="C11" s="517" t="s">
        <v>152</v>
      </c>
      <c r="D11" s="518"/>
      <c r="E11" s="518"/>
      <c r="F11" s="518"/>
      <c r="G11" s="518"/>
      <c r="H11" s="518"/>
      <c r="I11" s="518"/>
      <c r="J11" s="162">
        <v>3</v>
      </c>
    </row>
    <row r="12" spans="1:12" ht="27" customHeight="1" thickBot="1" x14ac:dyDescent="0.25">
      <c r="A12" s="344" t="s">
        <v>153</v>
      </c>
      <c r="B12" s="344"/>
      <c r="C12" s="519"/>
      <c r="D12" s="519"/>
      <c r="E12" s="519"/>
      <c r="F12" s="519"/>
      <c r="G12" s="519"/>
      <c r="H12" s="519"/>
      <c r="I12" s="519"/>
      <c r="J12" s="519"/>
    </row>
    <row r="13" spans="1:12" ht="25.5" x14ac:dyDescent="0.2">
      <c r="A13" s="503" t="s">
        <v>154</v>
      </c>
      <c r="B13" s="504"/>
      <c r="C13" s="505"/>
      <c r="D13" s="163" t="s">
        <v>155</v>
      </c>
      <c r="E13" s="164" t="s">
        <v>156</v>
      </c>
      <c r="F13" s="165" t="s">
        <v>157</v>
      </c>
      <c r="G13" s="506" t="s">
        <v>158</v>
      </c>
      <c r="H13" s="506"/>
      <c r="I13" s="507"/>
      <c r="J13" s="508"/>
    </row>
    <row r="14" spans="1:12" ht="24.75" customHeight="1" x14ac:dyDescent="0.2">
      <c r="A14" s="482" t="s">
        <v>159</v>
      </c>
      <c r="B14" s="483"/>
      <c r="C14" s="484"/>
      <c r="D14" s="194"/>
      <c r="E14" s="166">
        <v>3</v>
      </c>
      <c r="F14" s="167" t="str">
        <f>IF(D14="","",IF(D14&gt;6,"Fehler",SUM(D14*E14)))</f>
        <v/>
      </c>
      <c r="G14" s="485"/>
      <c r="H14" s="485"/>
      <c r="I14" s="485"/>
      <c r="J14" s="486"/>
    </row>
    <row r="15" spans="1:12" ht="24.75" customHeight="1" x14ac:dyDescent="0.2">
      <c r="A15" s="482" t="s">
        <v>160</v>
      </c>
      <c r="B15" s="483"/>
      <c r="C15" s="484"/>
      <c r="D15" s="194"/>
      <c r="E15" s="166">
        <v>1</v>
      </c>
      <c r="F15" s="167" t="str">
        <f>IF(D15="","",IF(D15&gt;6,"Fehler",SUM(D15*E15)))</f>
        <v/>
      </c>
      <c r="G15" s="485"/>
      <c r="H15" s="485"/>
      <c r="I15" s="485"/>
      <c r="J15" s="486"/>
    </row>
    <row r="16" spans="1:12" ht="24.75" customHeight="1" x14ac:dyDescent="0.2">
      <c r="A16" s="482" t="s">
        <v>161</v>
      </c>
      <c r="B16" s="483"/>
      <c r="C16" s="484"/>
      <c r="D16" s="194"/>
      <c r="E16" s="166">
        <v>1</v>
      </c>
      <c r="F16" s="167" t="str">
        <f>IF(D16="","",IF(D16&gt;6,"Fehler",SUM(D16*E16)))</f>
        <v/>
      </c>
      <c r="G16" s="485"/>
      <c r="H16" s="485"/>
      <c r="I16" s="485"/>
      <c r="J16" s="486"/>
    </row>
    <row r="17" spans="1:10" ht="24.75" customHeight="1" x14ac:dyDescent="0.2">
      <c r="A17" s="482" t="s">
        <v>162</v>
      </c>
      <c r="B17" s="483"/>
      <c r="C17" s="484"/>
      <c r="D17" s="194"/>
      <c r="E17" s="166">
        <v>1</v>
      </c>
      <c r="F17" s="167" t="str">
        <f>IF(D17="","",IF(D17&gt;6,"Fehler",SUM(D17*E17)))</f>
        <v/>
      </c>
      <c r="G17" s="485"/>
      <c r="H17" s="485"/>
      <c r="I17" s="485"/>
      <c r="J17" s="486"/>
    </row>
    <row r="18" spans="1:10" ht="24.75" customHeight="1" thickBot="1" x14ac:dyDescent="0.25">
      <c r="A18" s="482" t="s">
        <v>163</v>
      </c>
      <c r="B18" s="483"/>
      <c r="C18" s="484"/>
      <c r="D18" s="167" t="str">
        <f>'Sem. 1 -5'!G21</f>
        <v/>
      </c>
      <c r="E18" s="168">
        <v>3</v>
      </c>
      <c r="F18" s="167" t="str">
        <f>IF(D18="","",IF(D18&gt;6,"Fehler",SUM(D18*E18)))</f>
        <v/>
      </c>
      <c r="G18" s="487"/>
      <c r="H18" s="487"/>
      <c r="I18" s="487"/>
      <c r="J18" s="488"/>
    </row>
    <row r="19" spans="1:10" x14ac:dyDescent="0.2">
      <c r="A19" s="481" t="s">
        <v>164</v>
      </c>
      <c r="B19" s="481"/>
      <c r="C19" s="481"/>
      <c r="D19" s="481"/>
      <c r="E19" s="481"/>
      <c r="F19" s="481"/>
      <c r="G19" s="481"/>
      <c r="H19" s="481"/>
      <c r="I19" s="481"/>
      <c r="J19" s="481"/>
    </row>
    <row r="20" spans="1:10" ht="15" customHeight="1" thickBot="1" x14ac:dyDescent="0.25">
      <c r="A20" s="534" t="s">
        <v>165</v>
      </c>
      <c r="B20" s="534"/>
      <c r="C20" s="534"/>
      <c r="D20" s="534"/>
      <c r="E20" s="534"/>
      <c r="F20" s="534"/>
      <c r="G20" s="534"/>
      <c r="H20" s="534"/>
      <c r="I20" s="534"/>
      <c r="J20" s="534"/>
    </row>
    <row r="21" spans="1:10" x14ac:dyDescent="0.2">
      <c r="A21" s="535" t="s">
        <v>166</v>
      </c>
      <c r="B21" s="536"/>
      <c r="C21" s="536"/>
      <c r="D21" s="536"/>
      <c r="E21" s="536"/>
      <c r="F21" s="536"/>
      <c r="G21" s="536"/>
      <c r="H21" s="537"/>
      <c r="I21" s="169" t="s">
        <v>17</v>
      </c>
      <c r="J21" s="170" t="str">
        <f>IF(SUM(F14:F18)=0,"",SUM(F14:F18))</f>
        <v/>
      </c>
    </row>
    <row r="22" spans="1:10" x14ac:dyDescent="0.2">
      <c r="A22" s="538" t="s">
        <v>167</v>
      </c>
      <c r="B22" s="483"/>
      <c r="C22" s="483"/>
      <c r="D22" s="483"/>
      <c r="E22" s="483"/>
      <c r="F22" s="483"/>
      <c r="G22" s="483"/>
      <c r="H22" s="484"/>
      <c r="I22" s="171" t="s">
        <v>17</v>
      </c>
      <c r="J22" s="172" t="str">
        <f>IF(J21="","",SUM(J21/9))</f>
        <v/>
      </c>
    </row>
    <row r="23" spans="1:10" ht="13.5" thickBot="1" x14ac:dyDescent="0.25">
      <c r="A23" s="531" t="s">
        <v>168</v>
      </c>
      <c r="B23" s="532"/>
      <c r="C23" s="532"/>
      <c r="D23" s="532"/>
      <c r="E23" s="532"/>
      <c r="F23" s="532"/>
      <c r="G23" s="532"/>
      <c r="H23" s="533"/>
      <c r="I23" s="173" t="s">
        <v>17</v>
      </c>
      <c r="J23" s="174" t="str">
        <f>IF(J21="","",ROUND((J22)*2,0)/2)</f>
        <v/>
      </c>
    </row>
    <row r="24" spans="1:10" ht="15" x14ac:dyDescent="0.25">
      <c r="A24" s="523" t="s">
        <v>169</v>
      </c>
      <c r="B24" s="523"/>
      <c r="C24" s="523"/>
      <c r="D24" s="523"/>
      <c r="E24" s="176"/>
      <c r="F24" s="176"/>
      <c r="G24" s="176"/>
      <c r="H24" s="176"/>
      <c r="I24" s="176"/>
      <c r="J24" s="176"/>
    </row>
    <row r="25" spans="1:10" ht="42" customHeight="1" x14ac:dyDescent="0.2">
      <c r="A25" s="341" t="s">
        <v>170</v>
      </c>
      <c r="B25" s="341"/>
      <c r="C25" s="341"/>
      <c r="D25" s="341"/>
      <c r="E25" s="341"/>
      <c r="F25" s="341"/>
      <c r="G25" s="341"/>
      <c r="H25" s="341"/>
      <c r="I25" s="341"/>
      <c r="J25" s="341"/>
    </row>
    <row r="26" spans="1:10" s="135" customFormat="1" ht="30" customHeight="1" x14ac:dyDescent="0.2">
      <c r="A26" s="177" t="s">
        <v>171</v>
      </c>
      <c r="B26" s="489" t="str">
        <f>IF('1. Sem. a'!$B$24="","",'1. Sem. a'!$B$24:$D$24)</f>
        <v/>
      </c>
      <c r="C26" s="489"/>
      <c r="D26" s="489"/>
      <c r="E26" s="489"/>
      <c r="F26" s="178" t="s">
        <v>248</v>
      </c>
      <c r="G26" s="572"/>
      <c r="H26" s="573"/>
      <c r="I26" s="573"/>
      <c r="J26" s="573"/>
    </row>
    <row r="27" spans="1:10" s="135" customFormat="1" ht="30" customHeight="1" x14ac:dyDescent="0.2">
      <c r="A27" s="177" t="s">
        <v>173</v>
      </c>
      <c r="B27" s="177"/>
      <c r="C27" s="177"/>
      <c r="D27" s="177"/>
      <c r="E27" s="179"/>
      <c r="F27" s="177"/>
      <c r="G27" s="574"/>
      <c r="H27" s="575"/>
      <c r="I27" s="575"/>
      <c r="J27" s="575"/>
    </row>
    <row r="28" spans="1:10" s="135" customFormat="1" ht="30" customHeight="1" x14ac:dyDescent="0.2">
      <c r="A28" s="177" t="s">
        <v>174</v>
      </c>
      <c r="B28" s="177"/>
      <c r="C28" s="159"/>
      <c r="D28" s="159"/>
      <c r="E28" s="205"/>
      <c r="F28" s="159"/>
      <c r="G28" s="570"/>
      <c r="H28" s="571"/>
      <c r="I28" s="571"/>
      <c r="J28" s="571"/>
    </row>
    <row r="29" spans="1:10" s="135" customFormat="1" ht="30" customHeight="1" x14ac:dyDescent="0.2">
      <c r="A29" s="489" t="s">
        <v>249</v>
      </c>
      <c r="B29" s="489"/>
      <c r="C29" s="569"/>
      <c r="D29" s="569"/>
      <c r="E29" s="569"/>
      <c r="F29" s="569"/>
      <c r="G29" s="570"/>
      <c r="H29" s="571"/>
      <c r="I29" s="571"/>
      <c r="J29" s="571"/>
    </row>
    <row r="30" spans="1:10" s="135" customFormat="1" ht="27.75" customHeight="1" x14ac:dyDescent="0.2">
      <c r="A30" s="182" t="s">
        <v>176</v>
      </c>
      <c r="B30" s="182"/>
      <c r="C30" s="159"/>
      <c r="D30" s="177"/>
      <c r="E30" s="177"/>
      <c r="F30" s="159"/>
      <c r="G30" s="183"/>
      <c r="H30" s="183"/>
      <c r="I30" s="177"/>
      <c r="J30" s="159"/>
    </row>
    <row r="31" spans="1:10" ht="62.25" customHeight="1" thickBot="1" x14ac:dyDescent="0.25">
      <c r="A31" s="341" t="s">
        <v>246</v>
      </c>
      <c r="B31" s="341"/>
      <c r="C31" s="341"/>
      <c r="D31" s="341"/>
      <c r="E31" s="341"/>
      <c r="F31" s="341"/>
      <c r="G31" s="341"/>
      <c r="H31" s="341"/>
      <c r="I31" s="341"/>
      <c r="J31" s="341"/>
    </row>
    <row r="32" spans="1:10" ht="28.5" customHeight="1" x14ac:dyDescent="0.2">
      <c r="A32" s="276" t="s">
        <v>247</v>
      </c>
      <c r="B32" s="470"/>
      <c r="C32" s="277"/>
      <c r="D32" s="471" t="s">
        <v>177</v>
      </c>
      <c r="E32" s="472"/>
      <c r="F32" s="472"/>
      <c r="G32" s="472"/>
      <c r="H32" s="472"/>
      <c r="I32" s="472"/>
      <c r="J32" s="473"/>
    </row>
    <row r="33" spans="1:10" x14ac:dyDescent="0.2">
      <c r="A33" s="552"/>
      <c r="B33" s="553"/>
      <c r="C33" s="554"/>
      <c r="D33" s="463" t="s">
        <v>178</v>
      </c>
      <c r="E33" s="464"/>
      <c r="F33" s="184" t="s">
        <v>179</v>
      </c>
      <c r="G33" s="185"/>
      <c r="H33" s="474" t="s">
        <v>180</v>
      </c>
      <c r="I33" s="475"/>
      <c r="J33" s="186" t="s">
        <v>181</v>
      </c>
    </row>
    <row r="34" spans="1:10" x14ac:dyDescent="0.2">
      <c r="A34" s="478"/>
      <c r="B34" s="479"/>
      <c r="C34" s="480"/>
      <c r="D34" s="463" t="s">
        <v>182</v>
      </c>
      <c r="E34" s="464"/>
      <c r="F34" s="184" t="s">
        <v>179</v>
      </c>
      <c r="G34" s="185"/>
      <c r="H34" s="476" t="s">
        <v>183</v>
      </c>
      <c r="I34" s="477"/>
      <c r="J34" s="186" t="s">
        <v>184</v>
      </c>
    </row>
    <row r="35" spans="1:10" x14ac:dyDescent="0.2">
      <c r="A35" s="478"/>
      <c r="B35" s="479"/>
      <c r="C35" s="480"/>
      <c r="D35" s="463" t="s">
        <v>185</v>
      </c>
      <c r="E35" s="464"/>
      <c r="F35" s="184" t="s">
        <v>179</v>
      </c>
      <c r="G35" s="185"/>
      <c r="H35" s="187"/>
      <c r="I35" s="187"/>
      <c r="J35" s="188"/>
    </row>
    <row r="36" spans="1:10" ht="13.5" thickBot="1" x14ac:dyDescent="0.25">
      <c r="A36" s="460"/>
      <c r="B36" s="461"/>
      <c r="C36" s="462"/>
      <c r="D36" s="189"/>
      <c r="E36" s="190"/>
      <c r="F36" s="191"/>
      <c r="G36" s="192"/>
      <c r="H36" s="190"/>
      <c r="I36" s="190"/>
      <c r="J36" s="193"/>
    </row>
  </sheetData>
  <sheetProtection algorithmName="SHA-512" hashValue="875b4nObEb5/NSf2cWhph5cN2VtgyLjwsnW7vsp0BWPEHvwaB5BCJ9SDEcGqHtrHmsmfw2FXxEn9SuCd806phg==" saltValue="Fcdk/iQVyooh2DeRdbjCRQ==" spinCount="100000" sheet="1" objects="1" scenarios="1" selectLockedCells="1" pivotTables="0"/>
  <mergeCells count="58">
    <mergeCell ref="A8:B8"/>
    <mergeCell ref="C8:I8"/>
    <mergeCell ref="A1:J1"/>
    <mergeCell ref="A2:B2"/>
    <mergeCell ref="A3:B3"/>
    <mergeCell ref="A4:B4"/>
    <mergeCell ref="C2:J2"/>
    <mergeCell ref="C3:J3"/>
    <mergeCell ref="C4:J4"/>
    <mergeCell ref="A5:B5"/>
    <mergeCell ref="D5:F5"/>
    <mergeCell ref="H5:J5"/>
    <mergeCell ref="A7:B7"/>
    <mergeCell ref="C7:I7"/>
    <mergeCell ref="A15:C15"/>
    <mergeCell ref="G15:J15"/>
    <mergeCell ref="A9:B9"/>
    <mergeCell ref="C9:I9"/>
    <mergeCell ref="A10:B10"/>
    <mergeCell ref="C10:I10"/>
    <mergeCell ref="A11:B11"/>
    <mergeCell ref="C11:I11"/>
    <mergeCell ref="A12:J12"/>
    <mergeCell ref="A13:C13"/>
    <mergeCell ref="G13:J13"/>
    <mergeCell ref="A14:C14"/>
    <mergeCell ref="G14:J14"/>
    <mergeCell ref="A16:C16"/>
    <mergeCell ref="G16:J16"/>
    <mergeCell ref="A17:C17"/>
    <mergeCell ref="G17:J17"/>
    <mergeCell ref="A18:C18"/>
    <mergeCell ref="G18:J18"/>
    <mergeCell ref="A29:F29"/>
    <mergeCell ref="G29:J29"/>
    <mergeCell ref="A19:J19"/>
    <mergeCell ref="A20:J20"/>
    <mergeCell ref="A21:H21"/>
    <mergeCell ref="A22:H22"/>
    <mergeCell ref="A23:H23"/>
    <mergeCell ref="A24:D24"/>
    <mergeCell ref="A25:J25"/>
    <mergeCell ref="B26:E26"/>
    <mergeCell ref="G26:J26"/>
    <mergeCell ref="G27:J27"/>
    <mergeCell ref="G28:J28"/>
    <mergeCell ref="A36:C36"/>
    <mergeCell ref="A31:J31"/>
    <mergeCell ref="A32:C32"/>
    <mergeCell ref="D32:J32"/>
    <mergeCell ref="A33:C33"/>
    <mergeCell ref="D33:E33"/>
    <mergeCell ref="H33:I33"/>
    <mergeCell ref="A34:C34"/>
    <mergeCell ref="D34:E34"/>
    <mergeCell ref="H34:I34"/>
    <mergeCell ref="A35:C35"/>
    <mergeCell ref="D35:E35"/>
  </mergeCells>
  <pageMargins left="0.78740157480314965" right="0.78740157480314965" top="0.55118110236220474" bottom="0.98425196850393704" header="0.51181102362204722" footer="0.51181102362204722"/>
  <pageSetup paperSize="9" scale="70"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528A3-D0A4-4C53-A0C3-2E3C93B30246}">
  <sheetPr>
    <tabColor theme="6" tint="-0.249977111117893"/>
  </sheetPr>
  <dimension ref="A1:K69"/>
  <sheetViews>
    <sheetView showGridLines="0" topLeftCell="A6" zoomScaleNormal="100" workbookViewId="0">
      <selection activeCell="F9" sqref="F9:I9"/>
    </sheetView>
  </sheetViews>
  <sheetFormatPr baseColWidth="10" defaultColWidth="11.42578125" defaultRowHeight="12.75" x14ac:dyDescent="0.2"/>
  <cols>
    <col min="1" max="1" width="5.7109375" style="8" customWidth="1"/>
    <col min="2" max="2" width="11.7109375" style="8" customWidth="1"/>
    <col min="3" max="4" width="10.7109375" style="8" customWidth="1"/>
    <col min="5" max="5" width="9.28515625" style="9" customWidth="1"/>
    <col min="6" max="6" width="7.42578125" style="8" customWidth="1"/>
    <col min="7" max="7" width="8.140625" style="8" customWidth="1"/>
    <col min="8" max="8" width="7.7109375" style="8" customWidth="1"/>
    <col min="9" max="9" width="11.140625" style="8" customWidth="1"/>
    <col min="10" max="10" width="8.140625" style="9" customWidth="1"/>
    <col min="11" max="11" width="6.7109375" style="9" customWidth="1"/>
    <col min="12" max="16384" width="11.42578125" style="8"/>
  </cols>
  <sheetData>
    <row r="1" spans="1:11" s="4" customFormat="1" ht="28.5" customHeight="1" thickBot="1" x14ac:dyDescent="0.25">
      <c r="A1" s="388" t="s">
        <v>52</v>
      </c>
      <c r="B1" s="389"/>
      <c r="C1" s="390"/>
      <c r="D1" s="390"/>
      <c r="E1" s="390"/>
      <c r="F1" s="390"/>
      <c r="G1" s="390"/>
      <c r="H1" s="390"/>
      <c r="I1" s="390"/>
      <c r="J1" s="390"/>
      <c r="K1" s="391"/>
    </row>
    <row r="2" spans="1:11" s="5" customFormat="1" ht="20.100000000000001" customHeight="1" x14ac:dyDescent="0.2">
      <c r="A2" s="396" t="s">
        <v>45</v>
      </c>
      <c r="B2" s="397"/>
      <c r="C2" s="579" t="str">
        <f>IF('1. Sem. a'!C2="","",'1. Sem. a'!C2:K2)</f>
        <v/>
      </c>
      <c r="D2" s="580"/>
      <c r="E2" s="580"/>
      <c r="F2" s="580"/>
      <c r="G2" s="580"/>
      <c r="H2" s="580"/>
      <c r="I2" s="580"/>
      <c r="J2" s="580"/>
      <c r="K2" s="581"/>
    </row>
    <row r="3" spans="1:11" s="5" customFormat="1" ht="20.100000000000001" customHeight="1" x14ac:dyDescent="0.2">
      <c r="A3" s="398" t="s">
        <v>46</v>
      </c>
      <c r="B3" s="399"/>
      <c r="C3" s="558" t="str">
        <f>IF('1. Sem. a'!C3="","",'1. Sem. a'!C3:K3)</f>
        <v/>
      </c>
      <c r="D3" s="559"/>
      <c r="E3" s="559"/>
      <c r="F3" s="559"/>
      <c r="G3" s="559"/>
      <c r="H3" s="559"/>
      <c r="I3" s="559"/>
      <c r="J3" s="559"/>
      <c r="K3" s="560"/>
    </row>
    <row r="4" spans="1:11" s="5" customFormat="1" ht="20.100000000000001" customHeight="1" x14ac:dyDescent="0.2">
      <c r="A4" s="398" t="s">
        <v>117</v>
      </c>
      <c r="B4" s="399"/>
      <c r="C4" s="576" t="str">
        <f>IF('1. Sem. a'!C4="","",'1. Sem. a'!C4:K4)</f>
        <v/>
      </c>
      <c r="D4" s="577"/>
      <c r="E4" s="577"/>
      <c r="F4" s="577"/>
      <c r="G4" s="577"/>
      <c r="H4" s="577"/>
      <c r="I4" s="577"/>
      <c r="J4" s="577"/>
      <c r="K4" s="578"/>
    </row>
    <row r="5" spans="1:11" s="5" customFormat="1" ht="20.100000000000001" customHeight="1" thickBot="1" x14ac:dyDescent="0.25">
      <c r="A5" s="400" t="s">
        <v>48</v>
      </c>
      <c r="B5" s="401"/>
      <c r="C5" s="408"/>
      <c r="D5" s="409"/>
      <c r="E5" s="409"/>
      <c r="F5" s="409"/>
      <c r="G5" s="409"/>
      <c r="H5" s="409"/>
      <c r="I5" s="409"/>
      <c r="J5" s="409"/>
      <c r="K5" s="410"/>
    </row>
    <row r="6" spans="1:11" s="5" customFormat="1" ht="20.100000000000001" customHeight="1" thickBot="1" x14ac:dyDescent="0.25">
      <c r="A6" s="411" t="s">
        <v>50</v>
      </c>
      <c r="B6" s="412"/>
      <c r="C6" s="392" t="s">
        <v>131</v>
      </c>
      <c r="D6" s="393"/>
      <c r="E6" s="394"/>
      <c r="F6" s="394"/>
      <c r="G6" s="394"/>
      <c r="H6" s="394"/>
      <c r="I6" s="394"/>
      <c r="J6" s="394"/>
      <c r="K6" s="395"/>
    </row>
    <row r="7" spans="1:11" s="5" customFormat="1" ht="25.5" customHeight="1" thickBot="1" x14ac:dyDescent="0.25">
      <c r="A7" s="423" t="s">
        <v>106</v>
      </c>
      <c r="B7" s="424"/>
      <c r="C7" s="426" t="s">
        <v>10</v>
      </c>
      <c r="D7" s="426"/>
      <c r="E7" s="426"/>
      <c r="F7" s="426"/>
      <c r="G7" s="426"/>
      <c r="H7" s="426"/>
      <c r="I7" s="426"/>
      <c r="J7" s="426"/>
      <c r="K7" s="427"/>
    </row>
    <row r="8" spans="1:11" s="5" customFormat="1" ht="30" customHeight="1" thickBot="1" x14ac:dyDescent="0.25">
      <c r="A8" s="373" t="s">
        <v>119</v>
      </c>
      <c r="B8" s="425"/>
      <c r="C8" s="385" t="s">
        <v>105</v>
      </c>
      <c r="D8" s="425"/>
      <c r="E8" s="17" t="s">
        <v>104</v>
      </c>
      <c r="F8" s="385" t="s">
        <v>14</v>
      </c>
      <c r="G8" s="374"/>
      <c r="H8" s="374"/>
      <c r="I8" s="425"/>
      <c r="J8" s="17" t="s">
        <v>13</v>
      </c>
      <c r="K8" s="18" t="s">
        <v>12</v>
      </c>
    </row>
    <row r="9" spans="1:11" s="5" customFormat="1" ht="54" customHeight="1" thickBot="1" x14ac:dyDescent="0.25">
      <c r="A9" s="361" t="s">
        <v>129</v>
      </c>
      <c r="B9" s="386"/>
      <c r="C9" s="428" t="s">
        <v>92</v>
      </c>
      <c r="D9" s="428"/>
      <c r="E9" s="19">
        <v>5</v>
      </c>
      <c r="F9" s="429"/>
      <c r="G9" s="429"/>
      <c r="H9" s="429"/>
      <c r="I9" s="429"/>
      <c r="J9" s="85"/>
      <c r="K9" s="20">
        <f>IF(J9&gt;E9,"Fehler",SUM(J9))</f>
        <v>0</v>
      </c>
    </row>
    <row r="10" spans="1:11" s="5" customFormat="1" ht="63" customHeight="1" thickBot="1" x14ac:dyDescent="0.25">
      <c r="A10" s="380" t="s">
        <v>122</v>
      </c>
      <c r="B10" s="430"/>
      <c r="C10" s="377" t="s">
        <v>80</v>
      </c>
      <c r="D10" s="377"/>
      <c r="E10" s="21">
        <v>5</v>
      </c>
      <c r="F10" s="379"/>
      <c r="G10" s="379"/>
      <c r="H10" s="379"/>
      <c r="I10" s="379"/>
      <c r="J10" s="86"/>
      <c r="K10" s="22">
        <f>IF(J10&gt;E10,"Fehler",SUM(J10))</f>
        <v>0</v>
      </c>
    </row>
    <row r="11" spans="1:11" s="5" customFormat="1" ht="39" customHeight="1" x14ac:dyDescent="0.2">
      <c r="A11" s="361" t="s">
        <v>133</v>
      </c>
      <c r="B11" s="362"/>
      <c r="C11" s="421" t="s">
        <v>81</v>
      </c>
      <c r="D11" s="421"/>
      <c r="E11" s="23">
        <v>5</v>
      </c>
      <c r="F11" s="422"/>
      <c r="G11" s="422"/>
      <c r="H11" s="422"/>
      <c r="I11" s="422"/>
      <c r="J11" s="87"/>
      <c r="K11" s="24" t="str">
        <f>IF(J11&gt;E11,"Fehler","")</f>
        <v/>
      </c>
    </row>
    <row r="12" spans="1:11" s="5" customFormat="1" ht="35.1" customHeight="1" x14ac:dyDescent="0.2">
      <c r="A12" s="363"/>
      <c r="B12" s="364"/>
      <c r="C12" s="419" t="s">
        <v>82</v>
      </c>
      <c r="D12" s="419"/>
      <c r="E12" s="25">
        <v>3</v>
      </c>
      <c r="F12" s="418"/>
      <c r="G12" s="418"/>
      <c r="H12" s="418"/>
      <c r="I12" s="418"/>
      <c r="J12" s="88"/>
      <c r="K12" s="26" t="str">
        <f t="shared" ref="K12:K14" si="0">IF(J12&gt;E12,"Fehler","")</f>
        <v/>
      </c>
    </row>
    <row r="13" spans="1:11" s="5" customFormat="1" ht="33.950000000000003" customHeight="1" thickBot="1" x14ac:dyDescent="0.25">
      <c r="A13" s="365"/>
      <c r="B13" s="366"/>
      <c r="C13" s="419" t="s">
        <v>83</v>
      </c>
      <c r="D13" s="419"/>
      <c r="E13" s="25">
        <v>2</v>
      </c>
      <c r="F13" s="418"/>
      <c r="G13" s="418"/>
      <c r="H13" s="418"/>
      <c r="I13" s="418"/>
      <c r="J13" s="88"/>
      <c r="K13" s="27">
        <f>IF(J11&gt;E11,"Fehler",IF(J12&gt;E12,"Fehler",IF(J13&gt;E13,"Fehler",SUM(J11:J13))))</f>
        <v>0</v>
      </c>
    </row>
    <row r="14" spans="1:11" s="5" customFormat="1" ht="36" customHeight="1" x14ac:dyDescent="0.2">
      <c r="A14" s="367" t="s">
        <v>124</v>
      </c>
      <c r="B14" s="368"/>
      <c r="C14" s="421" t="s">
        <v>118</v>
      </c>
      <c r="D14" s="421"/>
      <c r="E14" s="23">
        <v>5</v>
      </c>
      <c r="F14" s="413"/>
      <c r="G14" s="414"/>
      <c r="H14" s="414"/>
      <c r="I14" s="415"/>
      <c r="J14" s="87"/>
      <c r="K14" s="24" t="str">
        <f t="shared" si="0"/>
        <v/>
      </c>
    </row>
    <row r="15" spans="1:11" s="5" customFormat="1" ht="38.1" customHeight="1" thickBot="1" x14ac:dyDescent="0.25">
      <c r="A15" s="416"/>
      <c r="B15" s="417"/>
      <c r="C15" s="420" t="s">
        <v>84</v>
      </c>
      <c r="D15" s="420"/>
      <c r="E15" s="28">
        <v>5</v>
      </c>
      <c r="F15" s="354"/>
      <c r="G15" s="355"/>
      <c r="H15" s="355"/>
      <c r="I15" s="356"/>
      <c r="J15" s="89"/>
      <c r="K15" s="27">
        <f>IF(J14&gt;E14,"Fehler",IF(J15&gt;E15,"Fehler",SUM(J14:J15)))</f>
        <v>0</v>
      </c>
    </row>
    <row r="16" spans="1:11" s="5" customFormat="1" ht="38.1" customHeight="1" x14ac:dyDescent="0.2">
      <c r="A16" s="367" t="s">
        <v>125</v>
      </c>
      <c r="B16" s="368"/>
      <c r="C16" s="369" t="s">
        <v>85</v>
      </c>
      <c r="D16" s="370"/>
      <c r="E16" s="23">
        <v>10</v>
      </c>
      <c r="F16" s="549"/>
      <c r="G16" s="550"/>
      <c r="H16" s="550"/>
      <c r="I16" s="551"/>
      <c r="J16" s="87"/>
      <c r="K16" s="24" t="str">
        <f t="shared" ref="K16:K19" si="1">IF(J16&gt;E16,"Fehler","")</f>
        <v/>
      </c>
    </row>
    <row r="17" spans="1:11" s="5" customFormat="1" ht="39" customHeight="1" x14ac:dyDescent="0.2">
      <c r="A17" s="29"/>
      <c r="B17" s="30"/>
      <c r="C17" s="357" t="s">
        <v>98</v>
      </c>
      <c r="D17" s="358"/>
      <c r="E17" s="25">
        <v>10</v>
      </c>
      <c r="F17" s="546"/>
      <c r="G17" s="547"/>
      <c r="H17" s="547"/>
      <c r="I17" s="548"/>
      <c r="J17" s="88"/>
      <c r="K17" s="26" t="str">
        <f t="shared" si="1"/>
        <v/>
      </c>
    </row>
    <row r="18" spans="1:11" s="5" customFormat="1" ht="35.1" customHeight="1" x14ac:dyDescent="0.2">
      <c r="A18" s="29"/>
      <c r="B18" s="30"/>
      <c r="C18" s="357" t="s">
        <v>86</v>
      </c>
      <c r="D18" s="358"/>
      <c r="E18" s="25">
        <v>10</v>
      </c>
      <c r="F18" s="546"/>
      <c r="G18" s="547"/>
      <c r="H18" s="547"/>
      <c r="I18" s="548"/>
      <c r="J18" s="88"/>
      <c r="K18" s="26" t="str">
        <f t="shared" si="1"/>
        <v/>
      </c>
    </row>
    <row r="19" spans="1:11" s="5" customFormat="1" ht="35.1" customHeight="1" x14ac:dyDescent="0.2">
      <c r="A19" s="29"/>
      <c r="B19" s="30"/>
      <c r="C19" s="357" t="s">
        <v>87</v>
      </c>
      <c r="D19" s="358"/>
      <c r="E19" s="25">
        <v>10</v>
      </c>
      <c r="F19" s="546"/>
      <c r="G19" s="547"/>
      <c r="H19" s="547"/>
      <c r="I19" s="548"/>
      <c r="J19" s="88"/>
      <c r="K19" s="26" t="str">
        <f t="shared" si="1"/>
        <v/>
      </c>
    </row>
    <row r="20" spans="1:11" s="5" customFormat="1" ht="39.950000000000003" customHeight="1" thickBot="1" x14ac:dyDescent="0.25">
      <c r="A20" s="29"/>
      <c r="B20" s="30"/>
      <c r="C20" s="359" t="s">
        <v>88</v>
      </c>
      <c r="D20" s="360"/>
      <c r="E20" s="19">
        <v>10</v>
      </c>
      <c r="F20" s="543"/>
      <c r="G20" s="544"/>
      <c r="H20" s="544"/>
      <c r="I20" s="545"/>
      <c r="J20" s="85"/>
      <c r="K20" s="27">
        <f>IF(J16&gt;E16,"Fehler",IF(J17&gt;E17,"Fehler",IF(J18&gt;E18,"Fehler",IF(J19&gt;E19,"Fehler",IF(J20&gt;E20,"Fehler",SUM(J16:J20))))))</f>
        <v>0</v>
      </c>
    </row>
    <row r="21" spans="1:11" s="5" customFormat="1" ht="47.1" customHeight="1" thickBot="1" x14ac:dyDescent="0.25">
      <c r="A21" s="361" t="s">
        <v>126</v>
      </c>
      <c r="B21" s="386"/>
      <c r="C21" s="376" t="s">
        <v>89</v>
      </c>
      <c r="D21" s="376"/>
      <c r="E21" s="31">
        <v>10</v>
      </c>
      <c r="F21" s="378"/>
      <c r="G21" s="378"/>
      <c r="H21" s="378"/>
      <c r="I21" s="378"/>
      <c r="J21" s="90"/>
      <c r="K21" s="20">
        <f>IF(J21&gt;E21,"Fehler",SUM(J21))</f>
        <v>0</v>
      </c>
    </row>
    <row r="22" spans="1:11" s="5" customFormat="1" ht="39" customHeight="1" thickBot="1" x14ac:dyDescent="0.25">
      <c r="A22" s="380" t="s">
        <v>127</v>
      </c>
      <c r="B22" s="381"/>
      <c r="C22" s="377" t="s">
        <v>90</v>
      </c>
      <c r="D22" s="377"/>
      <c r="E22" s="21">
        <v>10</v>
      </c>
      <c r="F22" s="379"/>
      <c r="G22" s="379"/>
      <c r="H22" s="379"/>
      <c r="I22" s="379"/>
      <c r="J22" s="86"/>
      <c r="K22" s="20">
        <f>IF(J22&gt;E22,"Fehler",SUM(J22))</f>
        <v>0</v>
      </c>
    </row>
    <row r="23" spans="1:11" s="5" customFormat="1" ht="45.75" customHeight="1" thickBot="1" x14ac:dyDescent="0.25">
      <c r="A23" s="373" t="s">
        <v>15</v>
      </c>
      <c r="B23" s="374"/>
      <c r="C23" s="375"/>
      <c r="D23" s="125" t="s">
        <v>91</v>
      </c>
      <c r="E23" s="385" t="s">
        <v>16</v>
      </c>
      <c r="F23" s="375"/>
      <c r="G23" s="375"/>
      <c r="H23" s="32">
        <f>IF(K9="Fehler","Fehler",IF(K10="Fehler","Fehler",IF(K13="Fehler","Fehler",IF(K15="Fehler","Fehler",IF(K20="Fehler","Fehler",IF(K21="Fehler","Fehler",IF(K22="Fehler","Fehler",SUM(J9:J22))))))))</f>
        <v>0</v>
      </c>
      <c r="I23" s="125" t="s">
        <v>18</v>
      </c>
      <c r="J23" s="33" t="s">
        <v>17</v>
      </c>
      <c r="K23" s="34" t="str">
        <f>IF(H23="Fehler","Fehler",IF(SUM(K9:K22)=0,"",ROUND(SUM(((H23/100)*5)+1)*2,0)/2))</f>
        <v/>
      </c>
    </row>
    <row r="24" spans="1:11" s="5" customFormat="1" ht="16.5" customHeight="1" x14ac:dyDescent="0.2">
      <c r="A24" s="35" t="s">
        <v>2</v>
      </c>
      <c r="B24" s="455" t="str">
        <f>IF('1. Sem. a'!$B$24="","",'1. Sem. a'!$B$24:$D$24)</f>
        <v/>
      </c>
      <c r="C24" s="455"/>
      <c r="D24" s="455"/>
      <c r="E24" s="36"/>
      <c r="F24" s="37" t="s">
        <v>120</v>
      </c>
      <c r="G24" s="383"/>
      <c r="H24" s="384"/>
      <c r="I24" s="384"/>
      <c r="J24" s="384"/>
      <c r="K24" s="384"/>
    </row>
    <row r="25" spans="1:11" s="5" customFormat="1" ht="23.25" customHeight="1" x14ac:dyDescent="0.2">
      <c r="A25" s="35" t="s">
        <v>128</v>
      </c>
      <c r="B25" s="35"/>
      <c r="C25" s="35"/>
      <c r="D25" s="35"/>
      <c r="E25" s="38"/>
      <c r="F25" s="35" t="s">
        <v>1</v>
      </c>
      <c r="G25" s="35"/>
      <c r="H25" s="35"/>
      <c r="I25" s="35"/>
      <c r="J25" s="38"/>
      <c r="K25" s="38"/>
    </row>
    <row r="26" spans="1:11" s="5" customFormat="1" ht="15" customHeight="1" x14ac:dyDescent="0.2">
      <c r="A26" s="124"/>
      <c r="B26" s="124"/>
      <c r="C26" s="124"/>
      <c r="D26" s="124"/>
      <c r="E26" s="39"/>
      <c r="F26" s="124"/>
      <c r="G26" s="124"/>
      <c r="H26" s="124"/>
      <c r="I26" s="124"/>
      <c r="J26" s="197"/>
      <c r="K26" s="197"/>
    </row>
    <row r="27" spans="1:11" s="7" customFormat="1" ht="41.25" customHeight="1" x14ac:dyDescent="0.2">
      <c r="A27" s="371" t="s">
        <v>257</v>
      </c>
      <c r="B27" s="371"/>
      <c r="C27" s="372"/>
      <c r="D27" s="372"/>
      <c r="E27" s="372"/>
      <c r="F27" s="372"/>
      <c r="G27" s="372"/>
      <c r="H27" s="372"/>
      <c r="I27" s="372"/>
      <c r="J27" s="372"/>
      <c r="K27" s="372"/>
    </row>
    <row r="28" spans="1:11" s="5" customFormat="1" ht="36.75" customHeight="1" x14ac:dyDescent="0.2">
      <c r="E28" s="6"/>
      <c r="J28" s="6"/>
      <c r="K28" s="6"/>
    </row>
    <row r="29" spans="1:11" s="5" customFormat="1" x14ac:dyDescent="0.2">
      <c r="E29" s="6"/>
      <c r="J29" s="6"/>
      <c r="K29" s="6"/>
    </row>
    <row r="30" spans="1:11" s="5" customFormat="1" x14ac:dyDescent="0.2">
      <c r="E30" s="6"/>
      <c r="J30" s="6"/>
      <c r="K30" s="6"/>
    </row>
    <row r="31" spans="1:11" s="5" customFormat="1" x14ac:dyDescent="0.2">
      <c r="E31" s="6"/>
      <c r="J31" s="6"/>
      <c r="K31" s="6"/>
    </row>
    <row r="32" spans="1:11" s="5" customFormat="1" x14ac:dyDescent="0.2">
      <c r="E32" s="6"/>
      <c r="J32" s="6"/>
      <c r="K32" s="6"/>
    </row>
    <row r="33" spans="5:11" s="5" customFormat="1" x14ac:dyDescent="0.2">
      <c r="E33" s="6"/>
      <c r="J33" s="6"/>
      <c r="K33" s="6"/>
    </row>
    <row r="34" spans="5:11" s="5" customFormat="1" x14ac:dyDescent="0.2">
      <c r="E34" s="6"/>
      <c r="J34" s="6"/>
      <c r="K34" s="6"/>
    </row>
    <row r="35" spans="5:11" s="5" customFormat="1" x14ac:dyDescent="0.2">
      <c r="E35" s="6"/>
      <c r="J35" s="6"/>
      <c r="K35" s="6"/>
    </row>
    <row r="36" spans="5:11" s="5" customFormat="1" x14ac:dyDescent="0.2">
      <c r="E36" s="6"/>
      <c r="J36" s="6"/>
      <c r="K36" s="6"/>
    </row>
    <row r="37" spans="5:11" s="5" customFormat="1" x14ac:dyDescent="0.2">
      <c r="E37" s="6"/>
      <c r="J37" s="6"/>
      <c r="K37" s="6"/>
    </row>
    <row r="38" spans="5:11" s="5" customFormat="1" x14ac:dyDescent="0.2">
      <c r="E38" s="6"/>
      <c r="J38" s="6"/>
      <c r="K38" s="6"/>
    </row>
    <row r="39" spans="5:11" s="5" customFormat="1" x14ac:dyDescent="0.2">
      <c r="E39" s="6"/>
      <c r="J39" s="6"/>
      <c r="K39" s="6"/>
    </row>
    <row r="40" spans="5:11" s="5" customFormat="1" x14ac:dyDescent="0.2">
      <c r="E40" s="6"/>
      <c r="J40" s="6"/>
      <c r="K40" s="6"/>
    </row>
    <row r="41" spans="5:11" s="5" customFormat="1" x14ac:dyDescent="0.2">
      <c r="E41" s="6"/>
      <c r="J41" s="6"/>
      <c r="K41" s="6"/>
    </row>
    <row r="42" spans="5:11" s="5" customFormat="1" x14ac:dyDescent="0.2">
      <c r="E42" s="6"/>
      <c r="J42" s="6"/>
      <c r="K42" s="6"/>
    </row>
    <row r="43" spans="5:11" s="5" customFormat="1" x14ac:dyDescent="0.2">
      <c r="E43" s="6"/>
      <c r="J43" s="6"/>
      <c r="K43" s="6"/>
    </row>
    <row r="44" spans="5:11" s="5" customFormat="1" x14ac:dyDescent="0.2">
      <c r="E44" s="6"/>
      <c r="J44" s="6"/>
      <c r="K44" s="6"/>
    </row>
    <row r="45" spans="5:11" s="5" customFormat="1" x14ac:dyDescent="0.2">
      <c r="E45" s="6"/>
      <c r="J45" s="6"/>
      <c r="K45" s="6"/>
    </row>
    <row r="46" spans="5:11" s="5" customFormat="1" x14ac:dyDescent="0.2">
      <c r="E46" s="6"/>
      <c r="J46" s="6"/>
      <c r="K46" s="6"/>
    </row>
    <row r="47" spans="5:11" s="5" customFormat="1" x14ac:dyDescent="0.2">
      <c r="E47" s="6"/>
      <c r="J47" s="6"/>
      <c r="K47" s="6"/>
    </row>
    <row r="48" spans="5:11" s="5" customFormat="1" x14ac:dyDescent="0.2">
      <c r="E48" s="6"/>
      <c r="J48" s="6"/>
      <c r="K48" s="6"/>
    </row>
    <row r="49" spans="5:11" s="5" customFormat="1" x14ac:dyDescent="0.2">
      <c r="E49" s="6"/>
      <c r="J49" s="6"/>
      <c r="K49" s="6"/>
    </row>
    <row r="50" spans="5:11" s="5" customFormat="1" x14ac:dyDescent="0.2">
      <c r="E50" s="6"/>
      <c r="J50" s="6"/>
      <c r="K50" s="6"/>
    </row>
    <row r="51" spans="5:11" s="5" customFormat="1" x14ac:dyDescent="0.2">
      <c r="E51" s="6"/>
      <c r="J51" s="6"/>
      <c r="K51" s="6"/>
    </row>
    <row r="52" spans="5:11" s="5" customFormat="1" x14ac:dyDescent="0.2">
      <c r="E52" s="6"/>
      <c r="J52" s="6"/>
      <c r="K52" s="6"/>
    </row>
    <row r="53" spans="5:11" s="5" customFormat="1" x14ac:dyDescent="0.2">
      <c r="E53" s="6"/>
      <c r="J53" s="6"/>
      <c r="K53" s="6"/>
    </row>
    <row r="54" spans="5:11" s="5" customFormat="1" x14ac:dyDescent="0.2">
      <c r="E54" s="6"/>
      <c r="J54" s="6"/>
      <c r="K54" s="6"/>
    </row>
    <row r="55" spans="5:11" s="5" customFormat="1" x14ac:dyDescent="0.2">
      <c r="E55" s="6"/>
      <c r="J55" s="6"/>
      <c r="K55" s="6"/>
    </row>
    <row r="56" spans="5:11" s="5" customFormat="1" x14ac:dyDescent="0.2">
      <c r="E56" s="6"/>
      <c r="J56" s="6"/>
      <c r="K56" s="6"/>
    </row>
    <row r="57" spans="5:11" s="5" customFormat="1" x14ac:dyDescent="0.2">
      <c r="E57" s="6"/>
      <c r="J57" s="6"/>
      <c r="K57" s="6"/>
    </row>
    <row r="58" spans="5:11" s="5" customFormat="1" x14ac:dyDescent="0.2">
      <c r="E58" s="6"/>
      <c r="J58" s="6"/>
      <c r="K58" s="6"/>
    </row>
    <row r="59" spans="5:11" s="5" customFormat="1" x14ac:dyDescent="0.2">
      <c r="E59" s="6"/>
      <c r="J59" s="6"/>
      <c r="K59" s="6"/>
    </row>
    <row r="60" spans="5:11" s="5" customFormat="1" x14ac:dyDescent="0.2">
      <c r="E60" s="6"/>
      <c r="J60" s="6"/>
      <c r="K60" s="6"/>
    </row>
    <row r="61" spans="5:11" s="5" customFormat="1" x14ac:dyDescent="0.2">
      <c r="E61" s="6"/>
      <c r="J61" s="6"/>
      <c r="K61" s="6"/>
    </row>
    <row r="62" spans="5:11" s="5" customFormat="1" x14ac:dyDescent="0.2">
      <c r="E62" s="6"/>
      <c r="J62" s="6"/>
      <c r="K62" s="6"/>
    </row>
    <row r="63" spans="5:11" s="5" customFormat="1" x14ac:dyDescent="0.2">
      <c r="E63" s="6"/>
      <c r="J63" s="6"/>
      <c r="K63" s="6"/>
    </row>
    <row r="64" spans="5:11" s="5" customFormat="1" x14ac:dyDescent="0.2">
      <c r="E64" s="6"/>
      <c r="J64" s="6"/>
      <c r="K64" s="6"/>
    </row>
    <row r="65" spans="1:11" s="5" customFormat="1" x14ac:dyDescent="0.2">
      <c r="E65" s="6"/>
      <c r="J65" s="6"/>
      <c r="K65" s="6"/>
    </row>
    <row r="66" spans="1:11" s="5" customFormat="1" x14ac:dyDescent="0.2">
      <c r="E66" s="6"/>
      <c r="J66" s="6"/>
      <c r="K66" s="6"/>
    </row>
    <row r="67" spans="1:11" s="5" customFormat="1" x14ac:dyDescent="0.2">
      <c r="E67" s="6"/>
      <c r="J67" s="6"/>
      <c r="K67" s="6"/>
    </row>
    <row r="68" spans="1:11" s="5" customFormat="1" x14ac:dyDescent="0.2">
      <c r="E68" s="6"/>
      <c r="J68" s="6"/>
      <c r="K68" s="6"/>
    </row>
    <row r="69" spans="1:11" s="5" customFormat="1" x14ac:dyDescent="0.2">
      <c r="A69" s="8"/>
      <c r="B69" s="8"/>
      <c r="C69" s="8"/>
      <c r="D69" s="8"/>
      <c r="E69" s="9"/>
      <c r="F69" s="8"/>
      <c r="G69" s="8"/>
      <c r="H69" s="8"/>
      <c r="I69" s="8"/>
      <c r="J69" s="9"/>
      <c r="K69" s="9"/>
    </row>
  </sheetData>
  <sheetProtection algorithmName="SHA-512" hashValue="3P+ju1jY43ZFV5/x14wpGIj4SFyz/Y/qevmJVv6sExek67G8f9hqjX50H27tY90UiKDvbBUVCg1FsOuq89MliA==" saltValue="tGN22h6qc5SAF71h590v8w==" spinCount="100000" sheet="1" objects="1" scenarios="1" selectLockedCells="1" pivotTables="0"/>
  <mergeCells count="57">
    <mergeCell ref="F20:I20"/>
    <mergeCell ref="A4:B4"/>
    <mergeCell ref="C4:K4"/>
    <mergeCell ref="A1:K1"/>
    <mergeCell ref="A2:B2"/>
    <mergeCell ref="C2:K2"/>
    <mergeCell ref="A3:B3"/>
    <mergeCell ref="C3:K3"/>
    <mergeCell ref="A5:B5"/>
    <mergeCell ref="C5:K5"/>
    <mergeCell ref="A6:B6"/>
    <mergeCell ref="C6:K6"/>
    <mergeCell ref="A7:B7"/>
    <mergeCell ref="C7:K7"/>
    <mergeCell ref="A8:B8"/>
    <mergeCell ref="C8:D8"/>
    <mergeCell ref="F8:I8"/>
    <mergeCell ref="A9:B9"/>
    <mergeCell ref="C9:D9"/>
    <mergeCell ref="F9:I9"/>
    <mergeCell ref="A10:B10"/>
    <mergeCell ref="C10:D10"/>
    <mergeCell ref="F10:I10"/>
    <mergeCell ref="A11:B13"/>
    <mergeCell ref="C11:D11"/>
    <mergeCell ref="F11:I11"/>
    <mergeCell ref="C12:D12"/>
    <mergeCell ref="F12:I12"/>
    <mergeCell ref="C13:D13"/>
    <mergeCell ref="F13:I13"/>
    <mergeCell ref="C20:D20"/>
    <mergeCell ref="A14:B14"/>
    <mergeCell ref="C14:D14"/>
    <mergeCell ref="F14:I14"/>
    <mergeCell ref="A15:B15"/>
    <mergeCell ref="C15:D15"/>
    <mergeCell ref="F15:I15"/>
    <mergeCell ref="A16:B16"/>
    <mergeCell ref="C16:D16"/>
    <mergeCell ref="C17:D17"/>
    <mergeCell ref="C18:D18"/>
    <mergeCell ref="C19:D19"/>
    <mergeCell ref="F16:I16"/>
    <mergeCell ref="F17:I17"/>
    <mergeCell ref="F18:I18"/>
    <mergeCell ref="F19:I19"/>
    <mergeCell ref="A21:B21"/>
    <mergeCell ref="C21:D21"/>
    <mergeCell ref="F21:I21"/>
    <mergeCell ref="A22:B22"/>
    <mergeCell ref="C22:D22"/>
    <mergeCell ref="F22:I22"/>
    <mergeCell ref="A23:C23"/>
    <mergeCell ref="E23:G23"/>
    <mergeCell ref="B24:D24"/>
    <mergeCell ref="G24:K24"/>
    <mergeCell ref="A27:K27"/>
  </mergeCells>
  <pageMargins left="0.51181102362204722" right="0.23622047244094491" top="0.55118110236220474" bottom="0.15748031496062992" header="0.19685039370078741" footer="0"/>
  <pageSetup paperSize="9" scale="85" orientation="portrait" r:id="rId1"/>
  <headerFooter alignWithMargins="0">
    <oddHeader>&amp;L&amp;6Bildungsplan zur Verordnung über die berufliche Grundbildung&amp;R&amp;6Anhang 1: 7. Lerndokumentation Betrieb</oddHeader>
    <oddFooter>&amp;L&amp;6OdA Wald Schweiz/ Codoc&amp;R&amp;6 4. Ausgabe,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Line="0" autoPict="0">
                <anchor moveWithCells="1">
                  <from>
                    <xdr:col>2</xdr:col>
                    <xdr:colOff>47625</xdr:colOff>
                    <xdr:row>5</xdr:row>
                    <xdr:rowOff>28575</xdr:rowOff>
                  </from>
                  <to>
                    <xdr:col>2</xdr:col>
                    <xdr:colOff>381000</xdr:colOff>
                    <xdr:row>5</xdr:row>
                    <xdr:rowOff>228600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9D8AA-628A-40B4-A848-12005DF49222}">
  <sheetPr>
    <tabColor theme="6" tint="-0.249977111117893"/>
  </sheetPr>
  <dimension ref="A1:K69"/>
  <sheetViews>
    <sheetView showGridLines="0" zoomScaleNormal="100" workbookViewId="0">
      <selection activeCell="C6" sqref="C6:D6"/>
    </sheetView>
  </sheetViews>
  <sheetFormatPr baseColWidth="10" defaultColWidth="11.42578125" defaultRowHeight="12.75" x14ac:dyDescent="0.2"/>
  <cols>
    <col min="1" max="1" width="5.7109375" style="8" customWidth="1"/>
    <col min="2" max="2" width="10.42578125" style="8" customWidth="1"/>
    <col min="3" max="4" width="10.7109375" style="8" customWidth="1"/>
    <col min="5" max="5" width="9.28515625" style="9" customWidth="1"/>
    <col min="6" max="6" width="7.42578125" style="8" customWidth="1"/>
    <col min="7" max="7" width="8.140625" style="8" customWidth="1"/>
    <col min="8" max="8" width="6.85546875" style="8" customWidth="1"/>
    <col min="9" max="9" width="13" style="8" customWidth="1"/>
    <col min="10" max="10" width="8.42578125" style="9" customWidth="1"/>
    <col min="11" max="11" width="6.42578125" style="9" customWidth="1"/>
    <col min="12" max="16384" width="11.42578125" style="8"/>
  </cols>
  <sheetData>
    <row r="1" spans="1:11" s="4" customFormat="1" ht="28.5" customHeight="1" thickBot="1" x14ac:dyDescent="0.25">
      <c r="A1" s="388" t="s">
        <v>53</v>
      </c>
      <c r="B1" s="389"/>
      <c r="C1" s="389"/>
      <c r="D1" s="389"/>
      <c r="E1" s="389"/>
      <c r="F1" s="389"/>
      <c r="G1" s="389"/>
      <c r="H1" s="389"/>
      <c r="I1" s="389"/>
      <c r="J1" s="389"/>
      <c r="K1" s="431"/>
    </row>
    <row r="2" spans="1:11" s="5" customFormat="1" ht="20.100000000000001" customHeight="1" x14ac:dyDescent="0.2">
      <c r="A2" s="396" t="s">
        <v>45</v>
      </c>
      <c r="B2" s="442"/>
      <c r="C2" s="449" t="str">
        <f>IF('1. Sem. a'!C2="","",'1. Sem. a'!C2:K2)</f>
        <v/>
      </c>
      <c r="D2" s="450"/>
      <c r="E2" s="450"/>
      <c r="F2" s="450"/>
      <c r="G2" s="450"/>
      <c r="H2" s="450"/>
      <c r="I2" s="450"/>
      <c r="J2" s="450"/>
      <c r="K2" s="451"/>
    </row>
    <row r="3" spans="1:11" s="5" customFormat="1" ht="20.100000000000001" customHeight="1" x14ac:dyDescent="0.2">
      <c r="A3" s="398" t="s">
        <v>46</v>
      </c>
      <c r="B3" s="447"/>
      <c r="C3" s="452" t="str">
        <f>IF('1. Sem. a'!C3="","",'1. Sem. a'!C3:K3)</f>
        <v/>
      </c>
      <c r="D3" s="453"/>
      <c r="E3" s="453"/>
      <c r="F3" s="453"/>
      <c r="G3" s="453"/>
      <c r="H3" s="453"/>
      <c r="I3" s="453"/>
      <c r="J3" s="453"/>
      <c r="K3" s="454"/>
    </row>
    <row r="4" spans="1:11" s="5" customFormat="1" ht="20.100000000000001" customHeight="1" x14ac:dyDescent="0.2">
      <c r="A4" s="398" t="s">
        <v>117</v>
      </c>
      <c r="B4" s="447"/>
      <c r="C4" s="452" t="str">
        <f>IF('1. Sem. a'!C4="","",'1. Sem. a'!C4:K4)</f>
        <v/>
      </c>
      <c r="D4" s="453"/>
      <c r="E4" s="453"/>
      <c r="F4" s="453"/>
      <c r="G4" s="453"/>
      <c r="H4" s="453"/>
      <c r="I4" s="453"/>
      <c r="J4" s="453"/>
      <c r="K4" s="454"/>
    </row>
    <row r="5" spans="1:11" s="5" customFormat="1" ht="20.100000000000001" customHeight="1" thickBot="1" x14ac:dyDescent="0.25">
      <c r="A5" s="400" t="s">
        <v>48</v>
      </c>
      <c r="B5" s="448"/>
      <c r="C5" s="439"/>
      <c r="D5" s="440"/>
      <c r="E5" s="440"/>
      <c r="F5" s="440"/>
      <c r="G5" s="440"/>
      <c r="H5" s="440"/>
      <c r="I5" s="440"/>
      <c r="J5" s="440"/>
      <c r="K5" s="441"/>
    </row>
    <row r="6" spans="1:11" s="5" customFormat="1" ht="16.5" customHeight="1" x14ac:dyDescent="0.2">
      <c r="A6" s="411" t="s">
        <v>50</v>
      </c>
      <c r="B6" s="444"/>
      <c r="C6" s="713" t="s">
        <v>255</v>
      </c>
      <c r="D6" s="714"/>
      <c r="E6" s="432" t="s">
        <v>253</v>
      </c>
      <c r="F6" s="433"/>
      <c r="G6" s="443"/>
      <c r="H6" s="432" t="s">
        <v>254</v>
      </c>
      <c r="I6" s="433"/>
      <c r="J6" s="433"/>
      <c r="K6" s="195"/>
    </row>
    <row r="7" spans="1:11" s="5" customFormat="1" ht="17.100000000000001" customHeight="1" thickBot="1" x14ac:dyDescent="0.25">
      <c r="A7" s="445"/>
      <c r="B7" s="446"/>
      <c r="C7" s="434" t="s">
        <v>256</v>
      </c>
      <c r="D7" s="438"/>
      <c r="E7" s="434" t="s">
        <v>252</v>
      </c>
      <c r="F7" s="435"/>
      <c r="G7" s="438"/>
      <c r="H7" s="434"/>
      <c r="I7" s="435"/>
      <c r="J7" s="435"/>
      <c r="K7" s="196"/>
    </row>
    <row r="8" spans="1:11" s="5" customFormat="1" ht="40.5" customHeight="1" thickBot="1" x14ac:dyDescent="0.25">
      <c r="A8" s="423" t="s">
        <v>108</v>
      </c>
      <c r="B8" s="459"/>
      <c r="C8" s="456" t="s">
        <v>10</v>
      </c>
      <c r="D8" s="457"/>
      <c r="E8" s="457"/>
      <c r="F8" s="457"/>
      <c r="G8" s="457"/>
      <c r="H8" s="457"/>
      <c r="I8" s="457"/>
      <c r="J8" s="457"/>
      <c r="K8" s="458"/>
    </row>
    <row r="9" spans="1:11" s="5" customFormat="1" ht="39.75" customHeight="1" thickBot="1" x14ac:dyDescent="0.25">
      <c r="A9" s="373" t="s">
        <v>119</v>
      </c>
      <c r="B9" s="425"/>
      <c r="C9" s="385" t="s">
        <v>105</v>
      </c>
      <c r="D9" s="425"/>
      <c r="E9" s="17" t="s">
        <v>104</v>
      </c>
      <c r="F9" s="385" t="s">
        <v>14</v>
      </c>
      <c r="G9" s="374"/>
      <c r="H9" s="374"/>
      <c r="I9" s="425"/>
      <c r="J9" s="17" t="s">
        <v>13</v>
      </c>
      <c r="K9" s="18" t="s">
        <v>12</v>
      </c>
    </row>
    <row r="10" spans="1:11" s="5" customFormat="1" ht="54" customHeight="1" thickBot="1" x14ac:dyDescent="0.25">
      <c r="A10" s="361" t="s">
        <v>132</v>
      </c>
      <c r="B10" s="386"/>
      <c r="C10" s="428" t="s">
        <v>92</v>
      </c>
      <c r="D10" s="428"/>
      <c r="E10" s="19">
        <v>5</v>
      </c>
      <c r="F10" s="429"/>
      <c r="G10" s="429"/>
      <c r="H10" s="429"/>
      <c r="I10" s="429"/>
      <c r="J10" s="85"/>
      <c r="K10" s="20">
        <f>IF(J10&gt;E10,"Fehler",SUM(J10))</f>
        <v>0</v>
      </c>
    </row>
    <row r="11" spans="1:11" s="5" customFormat="1" ht="63" customHeight="1" thickBot="1" x14ac:dyDescent="0.25">
      <c r="A11" s="380" t="s">
        <v>122</v>
      </c>
      <c r="B11" s="430"/>
      <c r="C11" s="377" t="s">
        <v>80</v>
      </c>
      <c r="D11" s="377"/>
      <c r="E11" s="21">
        <v>5</v>
      </c>
      <c r="F11" s="379"/>
      <c r="G11" s="379"/>
      <c r="H11" s="379"/>
      <c r="I11" s="379"/>
      <c r="J11" s="86"/>
      <c r="K11" s="22">
        <f>IF(J11&gt;E11,"Fehler",SUM(J11))</f>
        <v>0</v>
      </c>
    </row>
    <row r="12" spans="1:11" s="5" customFormat="1" ht="39" customHeight="1" x14ac:dyDescent="0.2">
      <c r="A12" s="361" t="s">
        <v>133</v>
      </c>
      <c r="B12" s="362"/>
      <c r="C12" s="421" t="s">
        <v>81</v>
      </c>
      <c r="D12" s="421"/>
      <c r="E12" s="23">
        <v>5</v>
      </c>
      <c r="F12" s="422"/>
      <c r="G12" s="422"/>
      <c r="H12" s="422"/>
      <c r="I12" s="422"/>
      <c r="J12" s="87"/>
      <c r="K12" s="24" t="str">
        <f>IF(J12&gt;E12,"Fehler","")</f>
        <v/>
      </c>
    </row>
    <row r="13" spans="1:11" s="5" customFormat="1" ht="35.1" customHeight="1" x14ac:dyDescent="0.2">
      <c r="A13" s="363"/>
      <c r="B13" s="364"/>
      <c r="C13" s="419" t="s">
        <v>82</v>
      </c>
      <c r="D13" s="419"/>
      <c r="E13" s="25">
        <v>3</v>
      </c>
      <c r="F13" s="418"/>
      <c r="G13" s="418"/>
      <c r="H13" s="418"/>
      <c r="I13" s="418"/>
      <c r="J13" s="88"/>
      <c r="K13" s="26" t="str">
        <f t="shared" ref="K13:K15" si="0">IF(J13&gt;E13,"Fehler","")</f>
        <v/>
      </c>
    </row>
    <row r="14" spans="1:11" s="5" customFormat="1" ht="33.950000000000003" customHeight="1" thickBot="1" x14ac:dyDescent="0.25">
      <c r="A14" s="365"/>
      <c r="B14" s="366"/>
      <c r="C14" s="419" t="s">
        <v>83</v>
      </c>
      <c r="D14" s="419"/>
      <c r="E14" s="25">
        <v>2</v>
      </c>
      <c r="F14" s="418"/>
      <c r="G14" s="418"/>
      <c r="H14" s="418"/>
      <c r="I14" s="418"/>
      <c r="J14" s="88"/>
      <c r="K14" s="27">
        <f>IF(J12&gt;E12,"Fehler",IF(J13&gt;E13,"Fehler",IF(J14&gt;E14,"Fehler",SUM(J12:J14))))</f>
        <v>0</v>
      </c>
    </row>
    <row r="15" spans="1:11" s="5" customFormat="1" ht="36" customHeight="1" x14ac:dyDescent="0.2">
      <c r="A15" s="367" t="s">
        <v>124</v>
      </c>
      <c r="B15" s="368"/>
      <c r="C15" s="421" t="s">
        <v>118</v>
      </c>
      <c r="D15" s="421"/>
      <c r="E15" s="23">
        <v>5</v>
      </c>
      <c r="F15" s="413"/>
      <c r="G15" s="414"/>
      <c r="H15" s="414"/>
      <c r="I15" s="415"/>
      <c r="J15" s="87"/>
      <c r="K15" s="24" t="str">
        <f t="shared" si="0"/>
        <v/>
      </c>
    </row>
    <row r="16" spans="1:11" s="5" customFormat="1" ht="38.1" customHeight="1" thickBot="1" x14ac:dyDescent="0.25">
      <c r="A16" s="416"/>
      <c r="B16" s="417"/>
      <c r="C16" s="420" t="s">
        <v>84</v>
      </c>
      <c r="D16" s="420"/>
      <c r="E16" s="28">
        <v>5</v>
      </c>
      <c r="F16" s="354"/>
      <c r="G16" s="355"/>
      <c r="H16" s="355"/>
      <c r="I16" s="356"/>
      <c r="J16" s="89"/>
      <c r="K16" s="27">
        <f>IF(J15&gt;E15,"Fehler",IF(J16&gt;E16,"Fehler",SUM(J15:J16)))</f>
        <v>0</v>
      </c>
    </row>
    <row r="17" spans="1:11" s="5" customFormat="1" ht="38.1" customHeight="1" x14ac:dyDescent="0.2">
      <c r="A17" s="367" t="s">
        <v>125</v>
      </c>
      <c r="B17" s="368"/>
      <c r="C17" s="369" t="s">
        <v>85</v>
      </c>
      <c r="D17" s="370"/>
      <c r="E17" s="23">
        <v>10</v>
      </c>
      <c r="F17" s="549"/>
      <c r="G17" s="550"/>
      <c r="H17" s="550"/>
      <c r="I17" s="551"/>
      <c r="J17" s="87"/>
      <c r="K17" s="24" t="str">
        <f t="shared" ref="K17:K20" si="1">IF(J17&gt;E17,"Fehler","")</f>
        <v/>
      </c>
    </row>
    <row r="18" spans="1:11" s="5" customFormat="1" ht="39" customHeight="1" x14ac:dyDescent="0.2">
      <c r="A18" s="29"/>
      <c r="B18" s="30"/>
      <c r="C18" s="357" t="s">
        <v>98</v>
      </c>
      <c r="D18" s="358"/>
      <c r="E18" s="25">
        <v>10</v>
      </c>
      <c r="F18" s="546"/>
      <c r="G18" s="547"/>
      <c r="H18" s="547"/>
      <c r="I18" s="548"/>
      <c r="J18" s="88"/>
      <c r="K18" s="26" t="str">
        <f t="shared" si="1"/>
        <v/>
      </c>
    </row>
    <row r="19" spans="1:11" s="5" customFormat="1" ht="35.1" customHeight="1" x14ac:dyDescent="0.2">
      <c r="A19" s="29"/>
      <c r="B19" s="30"/>
      <c r="C19" s="357" t="s">
        <v>86</v>
      </c>
      <c r="D19" s="358"/>
      <c r="E19" s="25">
        <v>10</v>
      </c>
      <c r="F19" s="546"/>
      <c r="G19" s="547"/>
      <c r="H19" s="547"/>
      <c r="I19" s="548"/>
      <c r="J19" s="88"/>
      <c r="K19" s="26" t="str">
        <f t="shared" si="1"/>
        <v/>
      </c>
    </row>
    <row r="20" spans="1:11" s="5" customFormat="1" ht="35.1" customHeight="1" x14ac:dyDescent="0.2">
      <c r="A20" s="29"/>
      <c r="B20" s="30"/>
      <c r="C20" s="357" t="s">
        <v>87</v>
      </c>
      <c r="D20" s="358"/>
      <c r="E20" s="25">
        <v>10</v>
      </c>
      <c r="F20" s="546"/>
      <c r="G20" s="547"/>
      <c r="H20" s="547"/>
      <c r="I20" s="548"/>
      <c r="J20" s="88"/>
      <c r="K20" s="26" t="str">
        <f t="shared" si="1"/>
        <v/>
      </c>
    </row>
    <row r="21" spans="1:11" s="5" customFormat="1" ht="39.950000000000003" customHeight="1" thickBot="1" x14ac:dyDescent="0.25">
      <c r="A21" s="29"/>
      <c r="B21" s="30"/>
      <c r="C21" s="359" t="s">
        <v>88</v>
      </c>
      <c r="D21" s="360"/>
      <c r="E21" s="19">
        <v>10</v>
      </c>
      <c r="F21" s="543"/>
      <c r="G21" s="544"/>
      <c r="H21" s="544"/>
      <c r="I21" s="545"/>
      <c r="J21" s="85"/>
      <c r="K21" s="27">
        <f>IF(J17&gt;E17,"Fehler",IF(J18&gt;E18,"Fehler",IF(J19&gt;E19,"Fehler",IF(J20&gt;E20,"Fehler",IF(J21&gt;E21,"Fehler",SUM(J17:J21))))))</f>
        <v>0</v>
      </c>
    </row>
    <row r="22" spans="1:11" s="5" customFormat="1" ht="47.1" customHeight="1" thickBot="1" x14ac:dyDescent="0.25">
      <c r="A22" s="361" t="s">
        <v>126</v>
      </c>
      <c r="B22" s="386"/>
      <c r="C22" s="376" t="s">
        <v>89</v>
      </c>
      <c r="D22" s="376"/>
      <c r="E22" s="31">
        <v>10</v>
      </c>
      <c r="F22" s="378"/>
      <c r="G22" s="378"/>
      <c r="H22" s="378"/>
      <c r="I22" s="378"/>
      <c r="J22" s="90"/>
      <c r="K22" s="20">
        <f>IF(J22&gt;E22,"Fehler",SUM(J22))</f>
        <v>0</v>
      </c>
    </row>
    <row r="23" spans="1:11" s="5" customFormat="1" ht="39" customHeight="1" thickBot="1" x14ac:dyDescent="0.25">
      <c r="A23" s="380" t="s">
        <v>127</v>
      </c>
      <c r="B23" s="381"/>
      <c r="C23" s="377" t="s">
        <v>90</v>
      </c>
      <c r="D23" s="377"/>
      <c r="E23" s="21">
        <v>10</v>
      </c>
      <c r="F23" s="379"/>
      <c r="G23" s="379"/>
      <c r="H23" s="379"/>
      <c r="I23" s="379"/>
      <c r="J23" s="86"/>
      <c r="K23" s="20">
        <f>IF(J23&gt;E23,"Fehler",SUM(J23))</f>
        <v>0</v>
      </c>
    </row>
    <row r="24" spans="1:11" s="5" customFormat="1" ht="45.75" customHeight="1" thickBot="1" x14ac:dyDescent="0.25">
      <c r="A24" s="373" t="s">
        <v>15</v>
      </c>
      <c r="B24" s="374"/>
      <c r="C24" s="375"/>
      <c r="D24" s="125" t="s">
        <v>91</v>
      </c>
      <c r="E24" s="385" t="s">
        <v>16</v>
      </c>
      <c r="F24" s="375"/>
      <c r="G24" s="375"/>
      <c r="H24" s="32">
        <f>IF(K10="Fehler","Fehler",IF(K11="Fehler","Fehler",IF(K14="Fehler","Fehler",IF(K16="Fehler","Fehler",IF(K21="Fehler","Fehler",IF(K22="Fehler","Fehler",IF(K23="Fehler","Fehler",SUM(J10:J23))))))))</f>
        <v>0</v>
      </c>
      <c r="I24" s="125" t="s">
        <v>18</v>
      </c>
      <c r="J24" s="33" t="s">
        <v>17</v>
      </c>
      <c r="K24" s="34" t="str">
        <f>IF(H24="Fehler","Fehler",IF(SUM(K10:K23)=0,"",ROUND(SUM(((H24/100)*5)+1)*2,0)/2))</f>
        <v/>
      </c>
    </row>
    <row r="25" spans="1:11" s="16" customFormat="1" ht="26.25" customHeight="1" x14ac:dyDescent="0.2">
      <c r="A25" s="35" t="s">
        <v>2</v>
      </c>
      <c r="B25" s="455" t="str">
        <f>IF('1. Sem. a'!$B$24="","",'1. Sem. a'!$B$24:$D$24)</f>
        <v/>
      </c>
      <c r="C25" s="455"/>
      <c r="D25" s="455"/>
      <c r="E25" s="36"/>
      <c r="F25" s="37" t="s">
        <v>120</v>
      </c>
      <c r="G25" s="383"/>
      <c r="H25" s="383"/>
      <c r="I25" s="383"/>
      <c r="J25" s="383"/>
      <c r="K25" s="383"/>
    </row>
    <row r="26" spans="1:11" s="16" customFormat="1" ht="15" customHeight="1" x14ac:dyDescent="0.2">
      <c r="A26" s="35" t="s">
        <v>128</v>
      </c>
      <c r="B26" s="35"/>
      <c r="C26" s="35"/>
      <c r="D26" s="35"/>
      <c r="E26" s="38"/>
      <c r="F26" s="35" t="s">
        <v>1</v>
      </c>
      <c r="G26" s="35"/>
      <c r="H26" s="35"/>
      <c r="I26" s="35"/>
      <c r="J26" s="38"/>
      <c r="K26" s="38"/>
    </row>
    <row r="27" spans="1:11" s="143" customFormat="1" ht="24.75" customHeight="1" x14ac:dyDescent="0.2">
      <c r="A27" s="124" t="s">
        <v>134</v>
      </c>
      <c r="B27" s="124"/>
      <c r="C27" s="124"/>
      <c r="D27" s="124"/>
      <c r="E27" s="39"/>
      <c r="F27" s="124" t="s">
        <v>0</v>
      </c>
      <c r="G27" s="124"/>
      <c r="H27" s="124"/>
      <c r="I27" s="124"/>
      <c r="J27" s="197"/>
      <c r="K27" s="197"/>
    </row>
    <row r="28" spans="1:11" s="16" customFormat="1" ht="36.75" customHeight="1" x14ac:dyDescent="0.2">
      <c r="A28" s="371" t="s">
        <v>250</v>
      </c>
      <c r="B28" s="371"/>
      <c r="C28" s="371"/>
      <c r="D28" s="371"/>
      <c r="E28" s="371"/>
      <c r="F28" s="371"/>
      <c r="G28" s="371"/>
      <c r="H28" s="371"/>
      <c r="I28" s="371"/>
      <c r="J28" s="371"/>
      <c r="K28" s="371"/>
    </row>
    <row r="29" spans="1:11" s="5" customFormat="1" x14ac:dyDescent="0.2">
      <c r="E29" s="6"/>
      <c r="J29" s="6"/>
      <c r="K29" s="6"/>
    </row>
    <row r="30" spans="1:11" s="5" customFormat="1" x14ac:dyDescent="0.2">
      <c r="E30" s="6"/>
      <c r="J30" s="6"/>
      <c r="K30" s="6"/>
    </row>
    <row r="31" spans="1:11" s="5" customFormat="1" x14ac:dyDescent="0.2">
      <c r="E31" s="6"/>
      <c r="J31" s="6"/>
      <c r="K31" s="6"/>
    </row>
    <row r="32" spans="1:11" s="5" customFormat="1" x14ac:dyDescent="0.2">
      <c r="E32" s="6"/>
      <c r="J32" s="6"/>
      <c r="K32" s="6"/>
    </row>
    <row r="33" spans="5:11" s="5" customFormat="1" x14ac:dyDescent="0.2">
      <c r="E33" s="6"/>
      <c r="J33" s="6"/>
      <c r="K33" s="6"/>
    </row>
    <row r="34" spans="5:11" s="5" customFormat="1" x14ac:dyDescent="0.2">
      <c r="E34" s="6"/>
      <c r="J34" s="6"/>
      <c r="K34" s="6"/>
    </row>
    <row r="35" spans="5:11" s="5" customFormat="1" x14ac:dyDescent="0.2">
      <c r="E35" s="6"/>
      <c r="J35" s="6"/>
      <c r="K35" s="6"/>
    </row>
    <row r="36" spans="5:11" s="5" customFormat="1" x14ac:dyDescent="0.2">
      <c r="E36" s="6"/>
      <c r="J36" s="6"/>
      <c r="K36" s="6"/>
    </row>
    <row r="37" spans="5:11" s="5" customFormat="1" x14ac:dyDescent="0.2">
      <c r="E37" s="6"/>
      <c r="J37" s="6"/>
      <c r="K37" s="6"/>
    </row>
    <row r="38" spans="5:11" s="5" customFormat="1" x14ac:dyDescent="0.2">
      <c r="E38" s="6"/>
      <c r="J38" s="6"/>
      <c r="K38" s="6"/>
    </row>
    <row r="39" spans="5:11" s="5" customFormat="1" x14ac:dyDescent="0.2">
      <c r="E39" s="6"/>
      <c r="J39" s="6"/>
      <c r="K39" s="6"/>
    </row>
    <row r="40" spans="5:11" s="5" customFormat="1" x14ac:dyDescent="0.2">
      <c r="E40" s="6"/>
      <c r="J40" s="6"/>
      <c r="K40" s="6"/>
    </row>
    <row r="41" spans="5:11" s="5" customFormat="1" x14ac:dyDescent="0.2">
      <c r="E41" s="6"/>
      <c r="J41" s="6"/>
      <c r="K41" s="6"/>
    </row>
    <row r="42" spans="5:11" s="5" customFormat="1" x14ac:dyDescent="0.2">
      <c r="E42" s="6"/>
      <c r="J42" s="6"/>
      <c r="K42" s="6"/>
    </row>
    <row r="43" spans="5:11" s="5" customFormat="1" x14ac:dyDescent="0.2">
      <c r="E43" s="6"/>
      <c r="J43" s="6"/>
      <c r="K43" s="6"/>
    </row>
    <row r="44" spans="5:11" s="5" customFormat="1" x14ac:dyDescent="0.2">
      <c r="E44" s="6"/>
      <c r="J44" s="6"/>
      <c r="K44" s="6"/>
    </row>
    <row r="45" spans="5:11" s="5" customFormat="1" x14ac:dyDescent="0.2">
      <c r="E45" s="6"/>
      <c r="J45" s="6"/>
      <c r="K45" s="6"/>
    </row>
    <row r="46" spans="5:11" s="5" customFormat="1" x14ac:dyDescent="0.2">
      <c r="E46" s="6"/>
      <c r="J46" s="6"/>
      <c r="K46" s="6"/>
    </row>
    <row r="47" spans="5:11" s="5" customFormat="1" x14ac:dyDescent="0.2">
      <c r="E47" s="6"/>
      <c r="J47" s="6"/>
      <c r="K47" s="6"/>
    </row>
    <row r="48" spans="5:11" s="5" customFormat="1" x14ac:dyDescent="0.2">
      <c r="E48" s="6"/>
      <c r="J48" s="6"/>
      <c r="K48" s="6"/>
    </row>
    <row r="49" spans="5:11" s="5" customFormat="1" x14ac:dyDescent="0.2">
      <c r="E49" s="6"/>
      <c r="J49" s="6"/>
      <c r="K49" s="6"/>
    </row>
    <row r="50" spans="5:11" s="5" customFormat="1" x14ac:dyDescent="0.2">
      <c r="E50" s="6"/>
      <c r="J50" s="6"/>
      <c r="K50" s="6"/>
    </row>
    <row r="51" spans="5:11" s="5" customFormat="1" x14ac:dyDescent="0.2">
      <c r="E51" s="6"/>
      <c r="J51" s="6"/>
      <c r="K51" s="6"/>
    </row>
    <row r="52" spans="5:11" s="5" customFormat="1" x14ac:dyDescent="0.2">
      <c r="E52" s="6"/>
      <c r="J52" s="6"/>
      <c r="K52" s="6"/>
    </row>
    <row r="53" spans="5:11" s="5" customFormat="1" x14ac:dyDescent="0.2">
      <c r="E53" s="6"/>
      <c r="J53" s="6"/>
      <c r="K53" s="6"/>
    </row>
    <row r="54" spans="5:11" s="5" customFormat="1" x14ac:dyDescent="0.2">
      <c r="E54" s="6"/>
      <c r="J54" s="6"/>
      <c r="K54" s="6"/>
    </row>
    <row r="55" spans="5:11" s="5" customFormat="1" x14ac:dyDescent="0.2">
      <c r="E55" s="6"/>
      <c r="J55" s="6"/>
      <c r="K55" s="6"/>
    </row>
    <row r="56" spans="5:11" s="5" customFormat="1" x14ac:dyDescent="0.2">
      <c r="E56" s="6"/>
      <c r="J56" s="6"/>
      <c r="K56" s="6"/>
    </row>
    <row r="57" spans="5:11" s="5" customFormat="1" x14ac:dyDescent="0.2">
      <c r="E57" s="6"/>
      <c r="J57" s="6"/>
      <c r="K57" s="6"/>
    </row>
    <row r="58" spans="5:11" s="5" customFormat="1" x14ac:dyDescent="0.2">
      <c r="E58" s="6"/>
      <c r="J58" s="6"/>
      <c r="K58" s="6"/>
    </row>
    <row r="59" spans="5:11" s="5" customFormat="1" x14ac:dyDescent="0.2">
      <c r="E59" s="6"/>
      <c r="J59" s="6"/>
      <c r="K59" s="6"/>
    </row>
    <row r="60" spans="5:11" s="5" customFormat="1" x14ac:dyDescent="0.2">
      <c r="E60" s="6"/>
      <c r="J60" s="6"/>
      <c r="K60" s="6"/>
    </row>
    <row r="61" spans="5:11" s="5" customFormat="1" x14ac:dyDescent="0.2">
      <c r="E61" s="6"/>
      <c r="J61" s="6"/>
      <c r="K61" s="6"/>
    </row>
    <row r="62" spans="5:11" s="5" customFormat="1" x14ac:dyDescent="0.2">
      <c r="E62" s="6"/>
      <c r="J62" s="6"/>
      <c r="K62" s="6"/>
    </row>
    <row r="63" spans="5:11" s="5" customFormat="1" x14ac:dyDescent="0.2">
      <c r="E63" s="6"/>
      <c r="J63" s="6"/>
      <c r="K63" s="6"/>
    </row>
    <row r="64" spans="5:11" s="5" customFormat="1" x14ac:dyDescent="0.2">
      <c r="E64" s="6"/>
      <c r="J64" s="6"/>
      <c r="K64" s="6"/>
    </row>
    <row r="65" spans="5:11" s="5" customFormat="1" x14ac:dyDescent="0.2">
      <c r="E65" s="6"/>
      <c r="J65" s="6"/>
      <c r="K65" s="6"/>
    </row>
    <row r="66" spans="5:11" s="5" customFormat="1" x14ac:dyDescent="0.2">
      <c r="E66" s="6"/>
      <c r="J66" s="6"/>
      <c r="K66" s="6"/>
    </row>
    <row r="67" spans="5:11" s="5" customFormat="1" x14ac:dyDescent="0.2">
      <c r="E67" s="6"/>
      <c r="J67" s="6"/>
      <c r="K67" s="6"/>
    </row>
    <row r="68" spans="5:11" s="5" customFormat="1" x14ac:dyDescent="0.2">
      <c r="E68" s="6"/>
      <c r="J68" s="6"/>
      <c r="K68" s="6"/>
    </row>
    <row r="69" spans="5:11" s="5" customFormat="1" x14ac:dyDescent="0.2">
      <c r="E69" s="6"/>
      <c r="J69" s="6"/>
      <c r="K69" s="6"/>
    </row>
  </sheetData>
  <sheetProtection algorithmName="SHA-512" hashValue="erJFhmTld9TyXfdxfVnU7NIugPmyrVs/sNgLrJw5m096hdRyCYh6shg4emJuwjmXQIoj5H+dwqngl24CT6mtQw==" saltValue="jRoQ2lFCBsANs8wQhUrHjQ==" spinCount="100000" sheet="1" objects="1" scenarios="1" selectLockedCells="1" pivotTables="0"/>
  <mergeCells count="62">
    <mergeCell ref="F17:I17"/>
    <mergeCell ref="F18:I18"/>
    <mergeCell ref="F19:I19"/>
    <mergeCell ref="F20:I20"/>
    <mergeCell ref="F21:I21"/>
    <mergeCell ref="A1:K1"/>
    <mergeCell ref="A2:B2"/>
    <mergeCell ref="C2:K2"/>
    <mergeCell ref="A3:B3"/>
    <mergeCell ref="C3:K3"/>
    <mergeCell ref="A8:B8"/>
    <mergeCell ref="C8:K8"/>
    <mergeCell ref="A9:B9"/>
    <mergeCell ref="C9:D9"/>
    <mergeCell ref="A4:B4"/>
    <mergeCell ref="C4:K4"/>
    <mergeCell ref="A5:B5"/>
    <mergeCell ref="C5:K5"/>
    <mergeCell ref="A6:B7"/>
    <mergeCell ref="C6:D6"/>
    <mergeCell ref="E6:G6"/>
    <mergeCell ref="H6:J6"/>
    <mergeCell ref="C7:D7"/>
    <mergeCell ref="E7:G7"/>
    <mergeCell ref="H7:J7"/>
    <mergeCell ref="F9:I9"/>
    <mergeCell ref="C11:D11"/>
    <mergeCell ref="F11:I11"/>
    <mergeCell ref="A12:B14"/>
    <mergeCell ref="C12:D12"/>
    <mergeCell ref="F12:I12"/>
    <mergeCell ref="C13:D13"/>
    <mergeCell ref="F13:I13"/>
    <mergeCell ref="C14:D14"/>
    <mergeCell ref="F14:I14"/>
    <mergeCell ref="A10:B10"/>
    <mergeCell ref="C10:D10"/>
    <mergeCell ref="F10:I10"/>
    <mergeCell ref="C21:D21"/>
    <mergeCell ref="A15:B15"/>
    <mergeCell ref="C15:D15"/>
    <mergeCell ref="F15:I15"/>
    <mergeCell ref="A16:B16"/>
    <mergeCell ref="C16:D16"/>
    <mergeCell ref="F16:I16"/>
    <mergeCell ref="A17:B17"/>
    <mergeCell ref="C17:D17"/>
    <mergeCell ref="C18:D18"/>
    <mergeCell ref="C19:D19"/>
    <mergeCell ref="C20:D20"/>
    <mergeCell ref="A11:B11"/>
    <mergeCell ref="A22:B22"/>
    <mergeCell ref="C22:D22"/>
    <mergeCell ref="F22:I22"/>
    <mergeCell ref="A23:B23"/>
    <mergeCell ref="C23:D23"/>
    <mergeCell ref="F23:I23"/>
    <mergeCell ref="A24:C24"/>
    <mergeCell ref="E24:G24"/>
    <mergeCell ref="B25:D25"/>
    <mergeCell ref="G25:K25"/>
    <mergeCell ref="A28:K28"/>
  </mergeCells>
  <pageMargins left="0.51181102362204722" right="0.23622047244094491" top="0.55118110236220474" bottom="0.15748031496062992" header="0.19685039370078741" footer="0"/>
  <pageSetup paperSize="9" scale="85" orientation="portrait" r:id="rId1"/>
  <headerFooter alignWithMargins="0">
    <oddHeader>&amp;L&amp;6Bildungsplan zur Verordnung über die berufliche Grundbildung&amp;R&amp;6Anhang 1: 7. Lerndokumentation Betrieb</oddHeader>
    <oddFooter>&amp;L&amp;6OdA Wald Schweiz/ Codoc&amp;R&amp;6 4. Ausgabe,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defaultSize="0" autoLine="0" autoPict="0">
                <anchor moveWithCells="1">
                  <from>
                    <xdr:col>2</xdr:col>
                    <xdr:colOff>47625</xdr:colOff>
                    <xdr:row>5</xdr:row>
                    <xdr:rowOff>9525</xdr:rowOff>
                  </from>
                  <to>
                    <xdr:col>2</xdr:col>
                    <xdr:colOff>390525</xdr:colOff>
                    <xdr:row>6</xdr:row>
                    <xdr:rowOff>0</xdr:rowOff>
                  </to>
                </anchor>
              </controlPr>
            </control>
          </mc:Choice>
        </mc:AlternateContent>
        <mc:AlternateContent xmlns:mc="http://schemas.openxmlformats.org/markup-compatibility/2006">
          <mc:Choice Requires="x14">
            <control shapeId="77826" r:id="rId5" name="Check Box 2">
              <controlPr defaultSize="0" autoLine="0" autoPict="0">
                <anchor moveWithCells="1">
                  <from>
                    <xdr:col>2</xdr:col>
                    <xdr:colOff>47625</xdr:colOff>
                    <xdr:row>5</xdr:row>
                    <xdr:rowOff>200025</xdr:rowOff>
                  </from>
                  <to>
                    <xdr:col>2</xdr:col>
                    <xdr:colOff>381000</xdr:colOff>
                    <xdr:row>6</xdr:row>
                    <xdr:rowOff>200025</xdr:rowOff>
                  </to>
                </anchor>
              </controlPr>
            </control>
          </mc:Choice>
        </mc:AlternateContent>
        <mc:AlternateContent xmlns:mc="http://schemas.openxmlformats.org/markup-compatibility/2006">
          <mc:Choice Requires="x14">
            <control shapeId="77827" r:id="rId6" name="Check Box 3">
              <controlPr defaultSize="0" autoLine="0" autoPict="0">
                <anchor moveWithCells="1">
                  <from>
                    <xdr:col>4</xdr:col>
                    <xdr:colOff>47625</xdr:colOff>
                    <xdr:row>5</xdr:row>
                    <xdr:rowOff>9525</xdr:rowOff>
                  </from>
                  <to>
                    <xdr:col>4</xdr:col>
                    <xdr:colOff>390525</xdr:colOff>
                    <xdr:row>6</xdr:row>
                    <xdr:rowOff>0</xdr:rowOff>
                  </to>
                </anchor>
              </controlPr>
            </control>
          </mc:Choice>
        </mc:AlternateContent>
        <mc:AlternateContent xmlns:mc="http://schemas.openxmlformats.org/markup-compatibility/2006">
          <mc:Choice Requires="x14">
            <control shapeId="77828" r:id="rId7" name="Check Box 4">
              <controlPr defaultSize="0" autoLine="0" autoPict="0">
                <anchor moveWithCells="1">
                  <from>
                    <xdr:col>4</xdr:col>
                    <xdr:colOff>47625</xdr:colOff>
                    <xdr:row>5</xdr:row>
                    <xdr:rowOff>200025</xdr:rowOff>
                  </from>
                  <to>
                    <xdr:col>4</xdr:col>
                    <xdr:colOff>381000</xdr:colOff>
                    <xdr:row>6</xdr:row>
                    <xdr:rowOff>200025</xdr:rowOff>
                  </to>
                </anchor>
              </controlPr>
            </control>
          </mc:Choice>
        </mc:AlternateContent>
        <mc:AlternateContent xmlns:mc="http://schemas.openxmlformats.org/markup-compatibility/2006">
          <mc:Choice Requires="x14">
            <control shapeId="77829" r:id="rId8" name="Check Box 5">
              <controlPr defaultSize="0" autoLine="0" autoPict="0">
                <anchor moveWithCells="1">
                  <from>
                    <xdr:col>7</xdr:col>
                    <xdr:colOff>47625</xdr:colOff>
                    <xdr:row>5</xdr:row>
                    <xdr:rowOff>28575</xdr:rowOff>
                  </from>
                  <to>
                    <xdr:col>7</xdr:col>
                    <xdr:colOff>381000</xdr:colOff>
                    <xdr:row>6</xdr:row>
                    <xdr:rowOff>38100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0E767-0B5D-4D36-B2F8-CB842F703513}">
  <sheetPr>
    <tabColor theme="6" tint="-0.249977111117893"/>
  </sheetPr>
  <dimension ref="A1:L36"/>
  <sheetViews>
    <sheetView topLeftCell="A3" zoomScaleNormal="100" workbookViewId="0">
      <selection activeCell="G14" sqref="G14:J14"/>
    </sheetView>
  </sheetViews>
  <sheetFormatPr baseColWidth="10" defaultRowHeight="12.75" x14ac:dyDescent="0.2"/>
  <cols>
    <col min="1" max="1" width="4.7109375" style="115" customWidth="1"/>
    <col min="2" max="2" width="11.7109375" style="115" customWidth="1"/>
    <col min="3" max="3" width="5.7109375" style="115" customWidth="1"/>
    <col min="4" max="6" width="8.7109375" style="115" customWidth="1"/>
    <col min="7" max="8" width="14.7109375" style="115" customWidth="1"/>
    <col min="9" max="9" width="8.7109375" style="115" customWidth="1"/>
    <col min="10" max="10" width="28.7109375" style="115" customWidth="1"/>
    <col min="11" max="11" width="20" style="115" customWidth="1"/>
    <col min="12" max="12" width="24.28515625" style="115" customWidth="1"/>
    <col min="13" max="16384" width="11.42578125" style="115"/>
  </cols>
  <sheetData>
    <row r="1" spans="1:12" ht="24" thickBot="1" x14ac:dyDescent="0.25">
      <c r="A1" s="497" t="s">
        <v>229</v>
      </c>
      <c r="B1" s="498"/>
      <c r="C1" s="499"/>
      <c r="D1" s="499"/>
      <c r="E1" s="499"/>
      <c r="F1" s="499"/>
      <c r="G1" s="499"/>
      <c r="H1" s="499"/>
      <c r="I1" s="499"/>
      <c r="J1" s="500"/>
    </row>
    <row r="2" spans="1:12" s="136" customFormat="1" ht="24.75" customHeight="1" x14ac:dyDescent="0.2">
      <c r="A2" s="465" t="s">
        <v>45</v>
      </c>
      <c r="B2" s="466"/>
      <c r="C2" s="582" t="str">
        <f>IF('1. Sem. a'!C2="","",'1. Sem. a'!C2:K2)</f>
        <v/>
      </c>
      <c r="D2" s="583"/>
      <c r="E2" s="583"/>
      <c r="F2" s="583"/>
      <c r="G2" s="583"/>
      <c r="H2" s="583"/>
      <c r="I2" s="583"/>
      <c r="J2" s="584"/>
      <c r="K2" s="138"/>
      <c r="L2" s="139"/>
    </row>
    <row r="3" spans="1:12" s="136" customFormat="1" ht="24.75" customHeight="1" x14ac:dyDescent="0.2">
      <c r="A3" s="467" t="s">
        <v>46</v>
      </c>
      <c r="B3" s="468"/>
      <c r="C3" s="585" t="str">
        <f>IF('1. Sem. a'!C3="","",'1. Sem. a'!C3:K3)</f>
        <v/>
      </c>
      <c r="D3" s="586"/>
      <c r="E3" s="586"/>
      <c r="F3" s="586"/>
      <c r="G3" s="586"/>
      <c r="H3" s="586"/>
      <c r="I3" s="586"/>
      <c r="J3" s="587"/>
      <c r="K3" s="138"/>
      <c r="L3" s="139"/>
    </row>
    <row r="4" spans="1:12" s="136" customFormat="1" ht="24.75" customHeight="1" x14ac:dyDescent="0.2">
      <c r="A4" s="467" t="s">
        <v>47</v>
      </c>
      <c r="B4" s="468"/>
      <c r="C4" s="528" t="str">
        <f>IF('1. Sem. a'!C4="","",'1. Sem. a'!C4:K4)</f>
        <v/>
      </c>
      <c r="D4" s="529"/>
      <c r="E4" s="529"/>
      <c r="F4" s="529"/>
      <c r="G4" s="529"/>
      <c r="H4" s="529"/>
      <c r="I4" s="529"/>
      <c r="J4" s="530"/>
      <c r="K4" s="138"/>
      <c r="L4" s="139"/>
    </row>
    <row r="5" spans="1:12" s="136" customFormat="1" ht="24.75" customHeight="1" thickBot="1" x14ac:dyDescent="0.25">
      <c r="A5" s="501" t="s">
        <v>138</v>
      </c>
      <c r="B5" s="502"/>
      <c r="C5" s="154" t="s">
        <v>139</v>
      </c>
      <c r="D5" s="469"/>
      <c r="E5" s="469"/>
      <c r="F5" s="469"/>
      <c r="G5" s="155" t="s">
        <v>140</v>
      </c>
      <c r="H5" s="520"/>
      <c r="I5" s="520"/>
      <c r="J5" s="521"/>
    </row>
    <row r="6" spans="1:12" s="135" customFormat="1" ht="13.5" thickBot="1" x14ac:dyDescent="0.25">
      <c r="A6" s="198" t="s">
        <v>141</v>
      </c>
      <c r="B6" s="198"/>
      <c r="C6" s="156"/>
      <c r="D6" s="156"/>
      <c r="E6" s="157"/>
      <c r="F6" s="156"/>
      <c r="G6" s="156"/>
      <c r="H6" s="156"/>
      <c r="I6" s="158"/>
      <c r="J6" s="159"/>
    </row>
    <row r="7" spans="1:12" s="135" customFormat="1" x14ac:dyDescent="0.2">
      <c r="A7" s="509" t="s">
        <v>142</v>
      </c>
      <c r="B7" s="510"/>
      <c r="C7" s="511" t="s">
        <v>143</v>
      </c>
      <c r="D7" s="512"/>
      <c r="E7" s="512"/>
      <c r="F7" s="512"/>
      <c r="G7" s="512"/>
      <c r="H7" s="512"/>
      <c r="I7" s="512"/>
      <c r="J7" s="160" t="s">
        <v>144</v>
      </c>
    </row>
    <row r="8" spans="1:12" s="135" customFormat="1" x14ac:dyDescent="0.2">
      <c r="A8" s="513" t="s">
        <v>145</v>
      </c>
      <c r="B8" s="514"/>
      <c r="C8" s="515" t="s">
        <v>146</v>
      </c>
      <c r="D8" s="516"/>
      <c r="E8" s="516"/>
      <c r="F8" s="516"/>
      <c r="G8" s="516"/>
      <c r="H8" s="516"/>
      <c r="I8" s="516"/>
      <c r="J8" s="161">
        <v>6</v>
      </c>
    </row>
    <row r="9" spans="1:12" s="135" customFormat="1" x14ac:dyDescent="0.2">
      <c r="A9" s="513" t="s">
        <v>147</v>
      </c>
      <c r="B9" s="514"/>
      <c r="C9" s="515" t="s">
        <v>148</v>
      </c>
      <c r="D9" s="516"/>
      <c r="E9" s="516"/>
      <c r="F9" s="516"/>
      <c r="G9" s="516"/>
      <c r="H9" s="516"/>
      <c r="I9" s="516"/>
      <c r="J9" s="161">
        <v>5</v>
      </c>
    </row>
    <row r="10" spans="1:12" s="135" customFormat="1" x14ac:dyDescent="0.2">
      <c r="A10" s="513" t="s">
        <v>149</v>
      </c>
      <c r="B10" s="514"/>
      <c r="C10" s="515" t="s">
        <v>150</v>
      </c>
      <c r="D10" s="516"/>
      <c r="E10" s="516"/>
      <c r="F10" s="516"/>
      <c r="G10" s="516"/>
      <c r="H10" s="516"/>
      <c r="I10" s="516"/>
      <c r="J10" s="161">
        <v>4</v>
      </c>
    </row>
    <row r="11" spans="1:12" s="135" customFormat="1" ht="13.5" thickBot="1" x14ac:dyDescent="0.25">
      <c r="A11" s="513" t="s">
        <v>151</v>
      </c>
      <c r="B11" s="514"/>
      <c r="C11" s="517" t="s">
        <v>152</v>
      </c>
      <c r="D11" s="518"/>
      <c r="E11" s="518"/>
      <c r="F11" s="518"/>
      <c r="G11" s="518"/>
      <c r="H11" s="518"/>
      <c r="I11" s="518"/>
      <c r="J11" s="162">
        <v>3</v>
      </c>
    </row>
    <row r="12" spans="1:12" ht="27" customHeight="1" thickBot="1" x14ac:dyDescent="0.25">
      <c r="A12" s="344" t="s">
        <v>153</v>
      </c>
      <c r="B12" s="344"/>
      <c r="C12" s="519"/>
      <c r="D12" s="519"/>
      <c r="E12" s="519"/>
      <c r="F12" s="519"/>
      <c r="G12" s="519"/>
      <c r="H12" s="519"/>
      <c r="I12" s="519"/>
      <c r="J12" s="519"/>
    </row>
    <row r="13" spans="1:12" ht="25.5" x14ac:dyDescent="0.2">
      <c r="A13" s="503" t="s">
        <v>154</v>
      </c>
      <c r="B13" s="504"/>
      <c r="C13" s="505"/>
      <c r="D13" s="163" t="s">
        <v>155</v>
      </c>
      <c r="E13" s="164" t="s">
        <v>156</v>
      </c>
      <c r="F13" s="165" t="s">
        <v>157</v>
      </c>
      <c r="G13" s="506" t="s">
        <v>158</v>
      </c>
      <c r="H13" s="506"/>
      <c r="I13" s="507"/>
      <c r="J13" s="508"/>
    </row>
    <row r="14" spans="1:12" ht="24.75" customHeight="1" x14ac:dyDescent="0.2">
      <c r="A14" s="482" t="s">
        <v>159</v>
      </c>
      <c r="B14" s="483"/>
      <c r="C14" s="484"/>
      <c r="D14" s="194"/>
      <c r="E14" s="166">
        <v>3</v>
      </c>
      <c r="F14" s="167" t="str">
        <f>IF(D14="","",IF(D14&gt;6,"Fehler",SUM(D14*E14)))</f>
        <v/>
      </c>
      <c r="G14" s="485" t="s">
        <v>74</v>
      </c>
      <c r="H14" s="485"/>
      <c r="I14" s="485"/>
      <c r="J14" s="486"/>
    </row>
    <row r="15" spans="1:12" ht="24.75" customHeight="1" x14ac:dyDescent="0.2">
      <c r="A15" s="482" t="s">
        <v>160</v>
      </c>
      <c r="B15" s="483"/>
      <c r="C15" s="484"/>
      <c r="D15" s="194"/>
      <c r="E15" s="166">
        <v>1</v>
      </c>
      <c r="F15" s="167" t="str">
        <f>IF(D15="","",IF(D15&gt;6,"Fehler",SUM(D15*E15)))</f>
        <v/>
      </c>
      <c r="G15" s="485"/>
      <c r="H15" s="485"/>
      <c r="I15" s="485"/>
      <c r="J15" s="486"/>
    </row>
    <row r="16" spans="1:12" ht="24.75" customHeight="1" x14ac:dyDescent="0.2">
      <c r="A16" s="482" t="s">
        <v>161</v>
      </c>
      <c r="B16" s="483"/>
      <c r="C16" s="484"/>
      <c r="D16" s="194"/>
      <c r="E16" s="166">
        <v>1</v>
      </c>
      <c r="F16" s="167" t="str">
        <f>IF(D16="","",IF(D16&gt;6,"Fehler",SUM(D16*E16)))</f>
        <v/>
      </c>
      <c r="G16" s="485"/>
      <c r="H16" s="485"/>
      <c r="I16" s="485"/>
      <c r="J16" s="486"/>
    </row>
    <row r="17" spans="1:10" ht="24.75" customHeight="1" x14ac:dyDescent="0.2">
      <c r="A17" s="482" t="s">
        <v>162</v>
      </c>
      <c r="B17" s="483"/>
      <c r="C17" s="484"/>
      <c r="D17" s="194"/>
      <c r="E17" s="166">
        <v>1</v>
      </c>
      <c r="F17" s="167" t="str">
        <f>IF(D17="","",IF(D17&gt;6,"Fehler",SUM(D17*E17)))</f>
        <v/>
      </c>
      <c r="G17" s="485"/>
      <c r="H17" s="485"/>
      <c r="I17" s="485"/>
      <c r="J17" s="486"/>
    </row>
    <row r="18" spans="1:10" ht="24.75" customHeight="1" thickBot="1" x14ac:dyDescent="0.25">
      <c r="A18" s="482" t="s">
        <v>163</v>
      </c>
      <c r="B18" s="483"/>
      <c r="C18" s="484"/>
      <c r="D18" s="167" t="str">
        <f>'Sem. 1 -5'!H21</f>
        <v/>
      </c>
      <c r="E18" s="168">
        <v>3</v>
      </c>
      <c r="F18" s="167" t="str">
        <f>IF(D18="","",IF(D18&gt;6,"Fehler",SUM(D18*E18)))</f>
        <v/>
      </c>
      <c r="G18" s="487"/>
      <c r="H18" s="487"/>
      <c r="I18" s="487"/>
      <c r="J18" s="488"/>
    </row>
    <row r="19" spans="1:10" x14ac:dyDescent="0.2">
      <c r="A19" s="481" t="s">
        <v>164</v>
      </c>
      <c r="B19" s="481"/>
      <c r="C19" s="481"/>
      <c r="D19" s="481"/>
      <c r="E19" s="481"/>
      <c r="F19" s="481"/>
      <c r="G19" s="481"/>
      <c r="H19" s="481"/>
      <c r="I19" s="481"/>
      <c r="J19" s="481"/>
    </row>
    <row r="20" spans="1:10" ht="15" customHeight="1" thickBot="1" x14ac:dyDescent="0.25">
      <c r="A20" s="534" t="s">
        <v>165</v>
      </c>
      <c r="B20" s="534"/>
      <c r="C20" s="534"/>
      <c r="D20" s="534"/>
      <c r="E20" s="534"/>
      <c r="F20" s="534"/>
      <c r="G20" s="534"/>
      <c r="H20" s="534"/>
      <c r="I20" s="534"/>
      <c r="J20" s="534"/>
    </row>
    <row r="21" spans="1:10" x14ac:dyDescent="0.2">
      <c r="A21" s="535" t="s">
        <v>166</v>
      </c>
      <c r="B21" s="536"/>
      <c r="C21" s="536"/>
      <c r="D21" s="536"/>
      <c r="E21" s="536"/>
      <c r="F21" s="536"/>
      <c r="G21" s="536"/>
      <c r="H21" s="537"/>
      <c r="I21" s="169" t="s">
        <v>17</v>
      </c>
      <c r="J21" s="170" t="str">
        <f>IF(SUM(F14:F18)=0,"",SUM(F14:F18))</f>
        <v/>
      </c>
    </row>
    <row r="22" spans="1:10" x14ac:dyDescent="0.2">
      <c r="A22" s="538" t="s">
        <v>167</v>
      </c>
      <c r="B22" s="483"/>
      <c r="C22" s="483"/>
      <c r="D22" s="483"/>
      <c r="E22" s="483"/>
      <c r="F22" s="483"/>
      <c r="G22" s="483"/>
      <c r="H22" s="484"/>
      <c r="I22" s="171" t="s">
        <v>17</v>
      </c>
      <c r="J22" s="172" t="str">
        <f>IF(J21="","",SUM(J21/9))</f>
        <v/>
      </c>
    </row>
    <row r="23" spans="1:10" ht="13.5" thickBot="1" x14ac:dyDescent="0.25">
      <c r="A23" s="531" t="s">
        <v>168</v>
      </c>
      <c r="B23" s="532"/>
      <c r="C23" s="532"/>
      <c r="D23" s="532"/>
      <c r="E23" s="532"/>
      <c r="F23" s="532"/>
      <c r="G23" s="532"/>
      <c r="H23" s="533"/>
      <c r="I23" s="173" t="s">
        <v>17</v>
      </c>
      <c r="J23" s="174" t="str">
        <f>IF(J21="","",ROUND((J22)*2,0)/2)</f>
        <v/>
      </c>
    </row>
    <row r="24" spans="1:10" x14ac:dyDescent="0.2">
      <c r="A24" s="175" t="s">
        <v>169</v>
      </c>
      <c r="B24" s="175"/>
      <c r="C24" s="175"/>
      <c r="D24" s="175"/>
      <c r="E24" s="206"/>
      <c r="F24" s="206"/>
      <c r="G24" s="206"/>
      <c r="H24" s="206"/>
      <c r="I24" s="206"/>
      <c r="J24" s="206"/>
    </row>
    <row r="25" spans="1:10" ht="42" customHeight="1" x14ac:dyDescent="0.2">
      <c r="A25" s="341" t="s">
        <v>170</v>
      </c>
      <c r="B25" s="341"/>
      <c r="C25" s="341"/>
      <c r="D25" s="341"/>
      <c r="E25" s="341"/>
      <c r="F25" s="341"/>
      <c r="G25" s="341"/>
      <c r="H25" s="341"/>
      <c r="I25" s="341"/>
      <c r="J25" s="341"/>
    </row>
    <row r="26" spans="1:10" s="135" customFormat="1" ht="30" customHeight="1" x14ac:dyDescent="0.2">
      <c r="A26" s="177" t="s">
        <v>171</v>
      </c>
      <c r="B26" s="489" t="str">
        <f>IF('1. Sem. a'!$B$24="","",'1. Sem. a'!$B$24:$D$24)</f>
        <v/>
      </c>
      <c r="C26" s="489"/>
      <c r="D26" s="489"/>
      <c r="E26" s="489"/>
      <c r="F26" s="178" t="s">
        <v>248</v>
      </c>
      <c r="G26" s="572"/>
      <c r="H26" s="573"/>
      <c r="I26" s="573"/>
      <c r="J26" s="573"/>
    </row>
    <row r="27" spans="1:10" s="135" customFormat="1" ht="30" customHeight="1" x14ac:dyDescent="0.2">
      <c r="A27" s="177" t="s">
        <v>173</v>
      </c>
      <c r="B27" s="177"/>
      <c r="C27" s="177"/>
      <c r="D27" s="177"/>
      <c r="E27" s="179"/>
      <c r="F27" s="177"/>
      <c r="G27" s="574"/>
      <c r="H27" s="575"/>
      <c r="I27" s="575"/>
      <c r="J27" s="575"/>
    </row>
    <row r="28" spans="1:10" s="135" customFormat="1" ht="30" customHeight="1" x14ac:dyDescent="0.2">
      <c r="A28" s="177" t="s">
        <v>174</v>
      </c>
      <c r="B28" s="177"/>
      <c r="C28" s="159"/>
      <c r="D28" s="159"/>
      <c r="E28" s="205"/>
      <c r="F28" s="159"/>
      <c r="G28" s="570"/>
      <c r="H28" s="571"/>
      <c r="I28" s="571"/>
      <c r="J28" s="571"/>
    </row>
    <row r="29" spans="1:10" s="135" customFormat="1" ht="30" customHeight="1" x14ac:dyDescent="0.2">
      <c r="A29" s="489" t="s">
        <v>249</v>
      </c>
      <c r="B29" s="489"/>
      <c r="C29" s="569"/>
      <c r="D29" s="569"/>
      <c r="E29" s="569"/>
      <c r="F29" s="569"/>
      <c r="G29" s="570"/>
      <c r="H29" s="571"/>
      <c r="I29" s="571"/>
      <c r="J29" s="571"/>
    </row>
    <row r="30" spans="1:10" s="135" customFormat="1" ht="27.75" customHeight="1" x14ac:dyDescent="0.2">
      <c r="A30" s="182" t="s">
        <v>176</v>
      </c>
      <c r="B30" s="182"/>
      <c r="C30" s="159"/>
      <c r="D30" s="177"/>
      <c r="E30" s="177"/>
      <c r="F30" s="159"/>
      <c r="G30" s="183"/>
      <c r="H30" s="183"/>
      <c r="I30" s="177"/>
      <c r="J30" s="159"/>
    </row>
    <row r="31" spans="1:10" ht="62.25" customHeight="1" thickBot="1" x14ac:dyDescent="0.25">
      <c r="A31" s="341" t="s">
        <v>246</v>
      </c>
      <c r="B31" s="341"/>
      <c r="C31" s="341"/>
      <c r="D31" s="341"/>
      <c r="E31" s="341"/>
      <c r="F31" s="341"/>
      <c r="G31" s="341"/>
      <c r="H31" s="341"/>
      <c r="I31" s="341"/>
      <c r="J31" s="341"/>
    </row>
    <row r="32" spans="1:10" s="136" customFormat="1" ht="28.5" customHeight="1" x14ac:dyDescent="0.2">
      <c r="A32" s="276" t="s">
        <v>247</v>
      </c>
      <c r="B32" s="470"/>
      <c r="C32" s="277"/>
      <c r="D32" s="471" t="s">
        <v>177</v>
      </c>
      <c r="E32" s="472"/>
      <c r="F32" s="472"/>
      <c r="G32" s="472"/>
      <c r="H32" s="472"/>
      <c r="I32" s="472"/>
      <c r="J32" s="473"/>
    </row>
    <row r="33" spans="1:10" x14ac:dyDescent="0.2">
      <c r="A33" s="552"/>
      <c r="B33" s="553"/>
      <c r="C33" s="554"/>
      <c r="D33" s="463" t="s">
        <v>178</v>
      </c>
      <c r="E33" s="464"/>
      <c r="F33" s="184" t="s">
        <v>179</v>
      </c>
      <c r="G33" s="185"/>
      <c r="H33" s="474" t="s">
        <v>180</v>
      </c>
      <c r="I33" s="475"/>
      <c r="J33" s="186" t="s">
        <v>181</v>
      </c>
    </row>
    <row r="34" spans="1:10" x14ac:dyDescent="0.2">
      <c r="A34" s="478"/>
      <c r="B34" s="479"/>
      <c r="C34" s="480"/>
      <c r="D34" s="463" t="s">
        <v>182</v>
      </c>
      <c r="E34" s="464"/>
      <c r="F34" s="184" t="s">
        <v>179</v>
      </c>
      <c r="G34" s="185"/>
      <c r="H34" s="476" t="s">
        <v>183</v>
      </c>
      <c r="I34" s="477"/>
      <c r="J34" s="186" t="s">
        <v>184</v>
      </c>
    </row>
    <row r="35" spans="1:10" x14ac:dyDescent="0.2">
      <c r="A35" s="478"/>
      <c r="B35" s="479"/>
      <c r="C35" s="480"/>
      <c r="D35" s="463" t="s">
        <v>185</v>
      </c>
      <c r="E35" s="464"/>
      <c r="F35" s="184" t="s">
        <v>179</v>
      </c>
      <c r="G35" s="185"/>
      <c r="H35" s="187"/>
      <c r="I35" s="187"/>
      <c r="J35" s="188"/>
    </row>
    <row r="36" spans="1:10" ht="13.5" thickBot="1" x14ac:dyDescent="0.25">
      <c r="A36" s="460"/>
      <c r="B36" s="461"/>
      <c r="C36" s="462"/>
      <c r="D36" s="189"/>
      <c r="E36" s="190"/>
      <c r="F36" s="191"/>
      <c r="G36" s="192"/>
      <c r="H36" s="190"/>
      <c r="I36" s="190"/>
      <c r="J36" s="193"/>
    </row>
  </sheetData>
  <sheetProtection algorithmName="SHA-512" hashValue="1pf6a4nRFC1WMCSyDH94LvF1AEaJAkTcV0l/KDkysF3yISXOhLgLk6lfnTIGRQsyUcKdcSbo96pirUL5TygH3g==" saltValue="CAn/hfJFXYEQ5TO5hCf5ug==" spinCount="100000" sheet="1" objects="1" scenarios="1" selectLockedCells="1" pivotTables="0"/>
  <mergeCells count="57">
    <mergeCell ref="A8:B8"/>
    <mergeCell ref="C8:I8"/>
    <mergeCell ref="A1:J1"/>
    <mergeCell ref="A2:B2"/>
    <mergeCell ref="A3:B3"/>
    <mergeCell ref="A4:B4"/>
    <mergeCell ref="C2:J2"/>
    <mergeCell ref="C3:J3"/>
    <mergeCell ref="C4:J4"/>
    <mergeCell ref="A5:B5"/>
    <mergeCell ref="D5:F5"/>
    <mergeCell ref="H5:J5"/>
    <mergeCell ref="A7:B7"/>
    <mergeCell ref="C7:I7"/>
    <mergeCell ref="A15:C15"/>
    <mergeCell ref="G15:J15"/>
    <mergeCell ref="A9:B9"/>
    <mergeCell ref="C9:I9"/>
    <mergeCell ref="A10:B10"/>
    <mergeCell ref="C10:I10"/>
    <mergeCell ref="A11:B11"/>
    <mergeCell ref="C11:I11"/>
    <mergeCell ref="A12:J12"/>
    <mergeCell ref="A13:C13"/>
    <mergeCell ref="G13:J13"/>
    <mergeCell ref="A14:C14"/>
    <mergeCell ref="G14:J14"/>
    <mergeCell ref="A16:C16"/>
    <mergeCell ref="G16:J16"/>
    <mergeCell ref="A17:C17"/>
    <mergeCell ref="G17:J17"/>
    <mergeCell ref="A18:C18"/>
    <mergeCell ref="G18:J18"/>
    <mergeCell ref="A29:F29"/>
    <mergeCell ref="G29:J29"/>
    <mergeCell ref="A19:J19"/>
    <mergeCell ref="A20:J20"/>
    <mergeCell ref="A21:H21"/>
    <mergeCell ref="A22:H22"/>
    <mergeCell ref="A23:H23"/>
    <mergeCell ref="A25:J25"/>
    <mergeCell ref="B26:E26"/>
    <mergeCell ref="G26:J26"/>
    <mergeCell ref="G27:J27"/>
    <mergeCell ref="G28:J28"/>
    <mergeCell ref="A36:C36"/>
    <mergeCell ref="A31:J31"/>
    <mergeCell ref="A32:C32"/>
    <mergeCell ref="D32:J32"/>
    <mergeCell ref="A33:C33"/>
    <mergeCell ref="D33:E33"/>
    <mergeCell ref="H33:I33"/>
    <mergeCell ref="A34:C34"/>
    <mergeCell ref="D34:E34"/>
    <mergeCell ref="H34:I34"/>
    <mergeCell ref="A35:C35"/>
    <mergeCell ref="D35:E35"/>
  </mergeCells>
  <pageMargins left="0.78740157480314965" right="0.78740157480314965" top="0.55118110236220474" bottom="0.98425196850393704" header="0.51181102362204722" footer="0.51181102362204722"/>
  <pageSetup paperSize="9" scale="70"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FD812-75B2-4F0E-9437-AD716EF19894}">
  <sheetPr>
    <tabColor rgb="FF7030A0"/>
  </sheetPr>
  <dimension ref="A1:K69"/>
  <sheetViews>
    <sheetView showGridLines="0" zoomScaleNormal="100" workbookViewId="0">
      <selection activeCell="F9" sqref="F9:I22"/>
    </sheetView>
  </sheetViews>
  <sheetFormatPr baseColWidth="10" defaultColWidth="11.42578125" defaultRowHeight="12.75" x14ac:dyDescent="0.2"/>
  <cols>
    <col min="1" max="1" width="5.7109375" style="8" customWidth="1"/>
    <col min="2" max="2" width="11.7109375" style="8" customWidth="1"/>
    <col min="3" max="4" width="10.7109375" style="8" customWidth="1"/>
    <col min="5" max="5" width="9.28515625" style="9" customWidth="1"/>
    <col min="6" max="6" width="7.42578125" style="8" customWidth="1"/>
    <col min="7" max="7" width="8.140625" style="8" customWidth="1"/>
    <col min="8" max="8" width="7.7109375" style="8" customWidth="1"/>
    <col min="9" max="9" width="11.140625" style="8" customWidth="1"/>
    <col min="10" max="10" width="8.140625" style="9" customWidth="1"/>
    <col min="11" max="11" width="6.7109375" style="9" customWidth="1"/>
    <col min="12" max="16384" width="11.42578125" style="8"/>
  </cols>
  <sheetData>
    <row r="1" spans="1:11" s="4" customFormat="1" ht="28.5" customHeight="1" thickBot="1" x14ac:dyDescent="0.25">
      <c r="A1" s="388" t="s">
        <v>54</v>
      </c>
      <c r="B1" s="389"/>
      <c r="C1" s="390"/>
      <c r="D1" s="390"/>
      <c r="E1" s="390"/>
      <c r="F1" s="390"/>
      <c r="G1" s="390"/>
      <c r="H1" s="390"/>
      <c r="I1" s="390"/>
      <c r="J1" s="390"/>
      <c r="K1" s="391"/>
    </row>
    <row r="2" spans="1:11" s="5" customFormat="1" ht="20.100000000000001" customHeight="1" x14ac:dyDescent="0.2">
      <c r="A2" s="396" t="s">
        <v>45</v>
      </c>
      <c r="B2" s="397"/>
      <c r="C2" s="579" t="str">
        <f>IF('1. Sem. a'!C2="","",'1. Sem. a'!C2:K2)</f>
        <v/>
      </c>
      <c r="D2" s="580"/>
      <c r="E2" s="580"/>
      <c r="F2" s="580"/>
      <c r="G2" s="580"/>
      <c r="H2" s="580"/>
      <c r="I2" s="580"/>
      <c r="J2" s="580"/>
      <c r="K2" s="581"/>
    </row>
    <row r="3" spans="1:11" s="5" customFormat="1" ht="20.100000000000001" customHeight="1" x14ac:dyDescent="0.2">
      <c r="A3" s="398" t="s">
        <v>46</v>
      </c>
      <c r="B3" s="399"/>
      <c r="C3" s="558" t="str">
        <f>IF('1. Sem. a'!C3="","",'1. Sem. a'!C3:K3)</f>
        <v/>
      </c>
      <c r="D3" s="559"/>
      <c r="E3" s="559"/>
      <c r="F3" s="559"/>
      <c r="G3" s="559"/>
      <c r="H3" s="559"/>
      <c r="I3" s="559"/>
      <c r="J3" s="559"/>
      <c r="K3" s="560"/>
    </row>
    <row r="4" spans="1:11" s="5" customFormat="1" ht="20.100000000000001" customHeight="1" x14ac:dyDescent="0.2">
      <c r="A4" s="398" t="s">
        <v>117</v>
      </c>
      <c r="B4" s="399"/>
      <c r="C4" s="576" t="str">
        <f>IF('1. Sem. a'!C4="","",'1. Sem. a'!C4:K4)</f>
        <v/>
      </c>
      <c r="D4" s="577"/>
      <c r="E4" s="577"/>
      <c r="F4" s="577"/>
      <c r="G4" s="577"/>
      <c r="H4" s="577"/>
      <c r="I4" s="577"/>
      <c r="J4" s="577"/>
      <c r="K4" s="578"/>
    </row>
    <row r="5" spans="1:11" s="5" customFormat="1" ht="20.100000000000001" customHeight="1" thickBot="1" x14ac:dyDescent="0.25">
      <c r="A5" s="400" t="s">
        <v>48</v>
      </c>
      <c r="B5" s="401"/>
      <c r="C5" s="408"/>
      <c r="D5" s="409"/>
      <c r="E5" s="409"/>
      <c r="F5" s="409"/>
      <c r="G5" s="409"/>
      <c r="H5" s="409"/>
      <c r="I5" s="409"/>
      <c r="J5" s="409"/>
      <c r="K5" s="410"/>
    </row>
    <row r="6" spans="1:11" s="5" customFormat="1" ht="20.100000000000001" customHeight="1" thickBot="1" x14ac:dyDescent="0.25">
      <c r="A6" s="411" t="s">
        <v>50</v>
      </c>
      <c r="B6" s="412"/>
      <c r="C6" s="392" t="s">
        <v>131</v>
      </c>
      <c r="D6" s="393"/>
      <c r="E6" s="394"/>
      <c r="F6" s="394"/>
      <c r="G6" s="394"/>
      <c r="H6" s="394"/>
      <c r="I6" s="394"/>
      <c r="J6" s="394"/>
      <c r="K6" s="395"/>
    </row>
    <row r="7" spans="1:11" s="5" customFormat="1" ht="25.5" customHeight="1" thickBot="1" x14ac:dyDescent="0.25">
      <c r="A7" s="423" t="s">
        <v>106</v>
      </c>
      <c r="B7" s="424"/>
      <c r="C7" s="426" t="s">
        <v>10</v>
      </c>
      <c r="D7" s="426"/>
      <c r="E7" s="426"/>
      <c r="F7" s="426"/>
      <c r="G7" s="426"/>
      <c r="H7" s="426"/>
      <c r="I7" s="426"/>
      <c r="J7" s="426"/>
      <c r="K7" s="427"/>
    </row>
    <row r="8" spans="1:11" s="5" customFormat="1" ht="30" customHeight="1" thickBot="1" x14ac:dyDescent="0.25">
      <c r="A8" s="373" t="s">
        <v>119</v>
      </c>
      <c r="B8" s="425"/>
      <c r="C8" s="385" t="s">
        <v>105</v>
      </c>
      <c r="D8" s="425"/>
      <c r="E8" s="17" t="s">
        <v>104</v>
      </c>
      <c r="F8" s="385" t="s">
        <v>14</v>
      </c>
      <c r="G8" s="374"/>
      <c r="H8" s="374"/>
      <c r="I8" s="425"/>
      <c r="J8" s="17" t="s">
        <v>13</v>
      </c>
      <c r="K8" s="18" t="s">
        <v>12</v>
      </c>
    </row>
    <row r="9" spans="1:11" s="5" customFormat="1" ht="54" customHeight="1" thickBot="1" x14ac:dyDescent="0.25">
      <c r="A9" s="361" t="s">
        <v>129</v>
      </c>
      <c r="B9" s="386"/>
      <c r="C9" s="428" t="s">
        <v>92</v>
      </c>
      <c r="D9" s="428"/>
      <c r="E9" s="19">
        <v>5</v>
      </c>
      <c r="F9" s="429"/>
      <c r="G9" s="429"/>
      <c r="H9" s="429"/>
      <c r="I9" s="429"/>
      <c r="J9" s="85"/>
      <c r="K9" s="20">
        <f>IF(J9&gt;E9,"Fehler",SUM(J9))</f>
        <v>0</v>
      </c>
    </row>
    <row r="10" spans="1:11" s="5" customFormat="1" ht="63" customHeight="1" thickBot="1" x14ac:dyDescent="0.25">
      <c r="A10" s="380" t="s">
        <v>122</v>
      </c>
      <c r="B10" s="430"/>
      <c r="C10" s="377" t="s">
        <v>80</v>
      </c>
      <c r="D10" s="377"/>
      <c r="E10" s="21">
        <v>5</v>
      </c>
      <c r="F10" s="379"/>
      <c r="G10" s="379"/>
      <c r="H10" s="379"/>
      <c r="I10" s="379"/>
      <c r="J10" s="86"/>
      <c r="K10" s="22">
        <f>IF(J10&gt;E10,"Fehler",SUM(J10))</f>
        <v>0</v>
      </c>
    </row>
    <row r="11" spans="1:11" s="5" customFormat="1" ht="39" customHeight="1" x14ac:dyDescent="0.2">
      <c r="A11" s="361" t="s">
        <v>133</v>
      </c>
      <c r="B11" s="362"/>
      <c r="C11" s="421" t="s">
        <v>81</v>
      </c>
      <c r="D11" s="421"/>
      <c r="E11" s="23">
        <v>5</v>
      </c>
      <c r="F11" s="422"/>
      <c r="G11" s="422"/>
      <c r="H11" s="422"/>
      <c r="I11" s="422"/>
      <c r="J11" s="87"/>
      <c r="K11" s="24" t="str">
        <f>IF(J11&gt;E11,"Fehler","")</f>
        <v/>
      </c>
    </row>
    <row r="12" spans="1:11" s="5" customFormat="1" ht="35.1" customHeight="1" x14ac:dyDescent="0.2">
      <c r="A12" s="363"/>
      <c r="B12" s="364"/>
      <c r="C12" s="419" t="s">
        <v>82</v>
      </c>
      <c r="D12" s="419"/>
      <c r="E12" s="25">
        <v>3</v>
      </c>
      <c r="F12" s="418"/>
      <c r="G12" s="418"/>
      <c r="H12" s="418"/>
      <c r="I12" s="418"/>
      <c r="J12" s="88"/>
      <c r="K12" s="26" t="str">
        <f t="shared" ref="K12:K14" si="0">IF(J12&gt;E12,"Fehler","")</f>
        <v/>
      </c>
    </row>
    <row r="13" spans="1:11" s="5" customFormat="1" ht="33.950000000000003" customHeight="1" thickBot="1" x14ac:dyDescent="0.25">
      <c r="A13" s="365"/>
      <c r="B13" s="366"/>
      <c r="C13" s="419" t="s">
        <v>83</v>
      </c>
      <c r="D13" s="419"/>
      <c r="E13" s="25">
        <v>2</v>
      </c>
      <c r="F13" s="418"/>
      <c r="G13" s="418"/>
      <c r="H13" s="418"/>
      <c r="I13" s="418"/>
      <c r="J13" s="88"/>
      <c r="K13" s="27">
        <f>IF(J11&gt;E11,"Fehler",IF(J12&gt;E12,"Fehler",IF(J13&gt;E13,"Fehler",SUM(J11:J13))))</f>
        <v>0</v>
      </c>
    </row>
    <row r="14" spans="1:11" s="5" customFormat="1" ht="36" customHeight="1" x14ac:dyDescent="0.2">
      <c r="A14" s="367" t="s">
        <v>124</v>
      </c>
      <c r="B14" s="368"/>
      <c r="C14" s="421" t="s">
        <v>118</v>
      </c>
      <c r="D14" s="421"/>
      <c r="E14" s="23">
        <v>5</v>
      </c>
      <c r="F14" s="413"/>
      <c r="G14" s="414"/>
      <c r="H14" s="414"/>
      <c r="I14" s="415"/>
      <c r="J14" s="87"/>
      <c r="K14" s="24" t="str">
        <f t="shared" si="0"/>
        <v/>
      </c>
    </row>
    <row r="15" spans="1:11" s="5" customFormat="1" ht="38.1" customHeight="1" thickBot="1" x14ac:dyDescent="0.25">
      <c r="A15" s="416"/>
      <c r="B15" s="417"/>
      <c r="C15" s="420" t="s">
        <v>84</v>
      </c>
      <c r="D15" s="420"/>
      <c r="E15" s="28">
        <v>5</v>
      </c>
      <c r="F15" s="354"/>
      <c r="G15" s="355"/>
      <c r="H15" s="355"/>
      <c r="I15" s="356"/>
      <c r="J15" s="89"/>
      <c r="K15" s="27">
        <f>IF(J14&gt;E14,"Fehler",IF(J15&gt;E15,"Fehler",SUM(J14:J15)))</f>
        <v>0</v>
      </c>
    </row>
    <row r="16" spans="1:11" s="5" customFormat="1" ht="38.1" customHeight="1" x14ac:dyDescent="0.2">
      <c r="A16" s="367" t="s">
        <v>125</v>
      </c>
      <c r="B16" s="368"/>
      <c r="C16" s="369" t="s">
        <v>85</v>
      </c>
      <c r="D16" s="370"/>
      <c r="E16" s="23">
        <v>10</v>
      </c>
      <c r="F16" s="348"/>
      <c r="G16" s="349"/>
      <c r="H16" s="349"/>
      <c r="I16" s="350"/>
      <c r="J16" s="87"/>
      <c r="K16" s="24" t="str">
        <f t="shared" ref="K16:K19" si="1">IF(J16&gt;E16,"Fehler","")</f>
        <v/>
      </c>
    </row>
    <row r="17" spans="1:11" s="5" customFormat="1" ht="39" customHeight="1" x14ac:dyDescent="0.2">
      <c r="A17" s="29"/>
      <c r="B17" s="30"/>
      <c r="C17" s="357" t="s">
        <v>98</v>
      </c>
      <c r="D17" s="358"/>
      <c r="E17" s="25">
        <v>10</v>
      </c>
      <c r="F17" s="351"/>
      <c r="G17" s="352"/>
      <c r="H17" s="352"/>
      <c r="I17" s="353"/>
      <c r="J17" s="88"/>
      <c r="K17" s="26" t="str">
        <f t="shared" si="1"/>
        <v/>
      </c>
    </row>
    <row r="18" spans="1:11" s="5" customFormat="1" ht="35.1" customHeight="1" x14ac:dyDescent="0.2">
      <c r="A18" s="29"/>
      <c r="B18" s="30"/>
      <c r="C18" s="357" t="s">
        <v>86</v>
      </c>
      <c r="D18" s="358"/>
      <c r="E18" s="25">
        <v>10</v>
      </c>
      <c r="F18" s="546"/>
      <c r="G18" s="547"/>
      <c r="H18" s="547"/>
      <c r="I18" s="548"/>
      <c r="J18" s="88"/>
      <c r="K18" s="26" t="str">
        <f t="shared" si="1"/>
        <v/>
      </c>
    </row>
    <row r="19" spans="1:11" s="5" customFormat="1" ht="35.1" customHeight="1" x14ac:dyDescent="0.2">
      <c r="A19" s="29"/>
      <c r="B19" s="30"/>
      <c r="C19" s="357" t="s">
        <v>87</v>
      </c>
      <c r="D19" s="358"/>
      <c r="E19" s="25">
        <v>10</v>
      </c>
      <c r="F19" s="351"/>
      <c r="G19" s="352"/>
      <c r="H19" s="352"/>
      <c r="I19" s="353"/>
      <c r="J19" s="88"/>
      <c r="K19" s="26" t="str">
        <f t="shared" si="1"/>
        <v/>
      </c>
    </row>
    <row r="20" spans="1:11" s="5" customFormat="1" ht="39.950000000000003" customHeight="1" thickBot="1" x14ac:dyDescent="0.25">
      <c r="A20" s="29"/>
      <c r="B20" s="30"/>
      <c r="C20" s="359" t="s">
        <v>88</v>
      </c>
      <c r="D20" s="360"/>
      <c r="E20" s="19">
        <v>10</v>
      </c>
      <c r="F20" s="354"/>
      <c r="G20" s="355"/>
      <c r="H20" s="355"/>
      <c r="I20" s="356"/>
      <c r="J20" s="85"/>
      <c r="K20" s="27">
        <f>IF(J16&gt;E16,"Fehler",IF(J17&gt;E17,"Fehler",IF(J18&gt;E18,"Fehler",IF(J19&gt;E19,"Fehler",IF(J20&gt;E20,"Fehler",SUM(J16:J20))))))</f>
        <v>0</v>
      </c>
    </row>
    <row r="21" spans="1:11" s="5" customFormat="1" ht="47.1" customHeight="1" thickBot="1" x14ac:dyDescent="0.25">
      <c r="A21" s="361" t="s">
        <v>126</v>
      </c>
      <c r="B21" s="386"/>
      <c r="C21" s="376" t="s">
        <v>89</v>
      </c>
      <c r="D21" s="376"/>
      <c r="E21" s="31">
        <v>10</v>
      </c>
      <c r="F21" s="378"/>
      <c r="G21" s="378"/>
      <c r="H21" s="378"/>
      <c r="I21" s="378"/>
      <c r="J21" s="90"/>
      <c r="K21" s="20">
        <f>IF(J21&gt;E21,"Fehler",SUM(J21))</f>
        <v>0</v>
      </c>
    </row>
    <row r="22" spans="1:11" s="5" customFormat="1" ht="39" customHeight="1" thickBot="1" x14ac:dyDescent="0.25">
      <c r="A22" s="380" t="s">
        <v>127</v>
      </c>
      <c r="B22" s="381"/>
      <c r="C22" s="377" t="s">
        <v>90</v>
      </c>
      <c r="D22" s="377"/>
      <c r="E22" s="21">
        <v>10</v>
      </c>
      <c r="F22" s="379"/>
      <c r="G22" s="379"/>
      <c r="H22" s="379"/>
      <c r="I22" s="379"/>
      <c r="J22" s="86"/>
      <c r="K22" s="20">
        <f>IF(J22&gt;E22,"Fehler",SUM(J22))</f>
        <v>0</v>
      </c>
    </row>
    <row r="23" spans="1:11" s="5" customFormat="1" ht="45.75" customHeight="1" thickBot="1" x14ac:dyDescent="0.25">
      <c r="A23" s="373" t="s">
        <v>15</v>
      </c>
      <c r="B23" s="374"/>
      <c r="C23" s="375"/>
      <c r="D23" s="125" t="s">
        <v>91</v>
      </c>
      <c r="E23" s="385" t="s">
        <v>16</v>
      </c>
      <c r="F23" s="375"/>
      <c r="G23" s="375"/>
      <c r="H23" s="32">
        <f>IF(K9="Fehler","Fehler",IF(K10="Fehler","Fehler",IF(K13="Fehler","Fehler",IF(K15="Fehler","Fehler",IF(K20="Fehler","Fehler",IF(K21="Fehler","Fehler",IF(K22="Fehler","Fehler",SUM(J9:J22))))))))</f>
        <v>0</v>
      </c>
      <c r="I23" s="125" t="s">
        <v>18</v>
      </c>
      <c r="J23" s="33" t="s">
        <v>17</v>
      </c>
      <c r="K23" s="34" t="str">
        <f>IF(H23="Fehler","Fehler",IF(SUM(K9:K22)=0,"",ROUND(SUM(((H23/100)*5)+1)*2,0)/2))</f>
        <v/>
      </c>
    </row>
    <row r="24" spans="1:11" s="5" customFormat="1" ht="16.5" customHeight="1" x14ac:dyDescent="0.2">
      <c r="A24" s="35" t="s">
        <v>2</v>
      </c>
      <c r="B24" s="455" t="str">
        <f>IF('1. Sem. a'!$B$24="","",'1. Sem. a'!$B$24:$D$24)</f>
        <v/>
      </c>
      <c r="C24" s="455"/>
      <c r="D24" s="455"/>
      <c r="E24" s="36"/>
      <c r="F24" s="37" t="s">
        <v>120</v>
      </c>
      <c r="G24" s="383"/>
      <c r="H24" s="384"/>
      <c r="I24" s="384"/>
      <c r="J24" s="384"/>
      <c r="K24" s="384"/>
    </row>
    <row r="25" spans="1:11" s="5" customFormat="1" ht="23.25" customHeight="1" x14ac:dyDescent="0.2">
      <c r="A25" s="35" t="s">
        <v>128</v>
      </c>
      <c r="B25" s="35"/>
      <c r="C25" s="35"/>
      <c r="D25" s="35"/>
      <c r="E25" s="38"/>
      <c r="F25" s="35" t="s">
        <v>1</v>
      </c>
      <c r="G25" s="35"/>
      <c r="H25" s="35"/>
      <c r="I25" s="35"/>
      <c r="J25" s="38"/>
      <c r="K25" s="38"/>
    </row>
    <row r="26" spans="1:11" s="5" customFormat="1" ht="15" customHeight="1" x14ac:dyDescent="0.2">
      <c r="A26" s="124"/>
      <c r="B26" s="124"/>
      <c r="C26" s="124"/>
      <c r="D26" s="124"/>
      <c r="E26" s="39"/>
      <c r="F26" s="124"/>
      <c r="G26" s="124"/>
      <c r="H26" s="124"/>
      <c r="I26" s="124"/>
      <c r="J26" s="197"/>
      <c r="K26" s="197"/>
    </row>
    <row r="27" spans="1:11" s="7" customFormat="1" ht="41.25" customHeight="1" x14ac:dyDescent="0.2">
      <c r="A27" s="371" t="s">
        <v>250</v>
      </c>
      <c r="B27" s="371"/>
      <c r="C27" s="372"/>
      <c r="D27" s="372"/>
      <c r="E27" s="372"/>
      <c r="F27" s="372"/>
      <c r="G27" s="372"/>
      <c r="H27" s="372"/>
      <c r="I27" s="372"/>
      <c r="J27" s="372"/>
      <c r="K27" s="372"/>
    </row>
    <row r="28" spans="1:11" s="5" customFormat="1" ht="36.75" customHeight="1" x14ac:dyDescent="0.2">
      <c r="E28" s="6"/>
      <c r="J28" s="6"/>
      <c r="K28" s="6"/>
    </row>
    <row r="29" spans="1:11" s="5" customFormat="1" x14ac:dyDescent="0.2">
      <c r="E29" s="6"/>
      <c r="J29" s="6"/>
      <c r="K29" s="6"/>
    </row>
    <row r="30" spans="1:11" s="5" customFormat="1" x14ac:dyDescent="0.2">
      <c r="E30" s="6"/>
      <c r="J30" s="6"/>
      <c r="K30" s="6"/>
    </row>
    <row r="31" spans="1:11" s="5" customFormat="1" x14ac:dyDescent="0.2">
      <c r="E31" s="6"/>
      <c r="J31" s="6"/>
      <c r="K31" s="6"/>
    </row>
    <row r="32" spans="1:11" s="5" customFormat="1" x14ac:dyDescent="0.2">
      <c r="E32" s="6"/>
      <c r="J32" s="6"/>
      <c r="K32" s="6"/>
    </row>
    <row r="33" spans="5:11" s="5" customFormat="1" x14ac:dyDescent="0.2">
      <c r="E33" s="6"/>
      <c r="J33" s="6"/>
      <c r="K33" s="6"/>
    </row>
    <row r="34" spans="5:11" s="5" customFormat="1" x14ac:dyDescent="0.2">
      <c r="E34" s="6"/>
      <c r="J34" s="6"/>
      <c r="K34" s="6"/>
    </row>
    <row r="35" spans="5:11" s="5" customFormat="1" x14ac:dyDescent="0.2">
      <c r="E35" s="6"/>
      <c r="J35" s="6"/>
      <c r="K35" s="6"/>
    </row>
    <row r="36" spans="5:11" s="5" customFormat="1" x14ac:dyDescent="0.2">
      <c r="E36" s="6"/>
      <c r="J36" s="6"/>
      <c r="K36" s="6"/>
    </row>
    <row r="37" spans="5:11" s="5" customFormat="1" x14ac:dyDescent="0.2">
      <c r="E37" s="6"/>
      <c r="J37" s="6"/>
      <c r="K37" s="6"/>
    </row>
    <row r="38" spans="5:11" s="5" customFormat="1" x14ac:dyDescent="0.2">
      <c r="E38" s="6"/>
      <c r="J38" s="6"/>
      <c r="K38" s="6"/>
    </row>
    <row r="39" spans="5:11" s="5" customFormat="1" x14ac:dyDescent="0.2">
      <c r="E39" s="6"/>
      <c r="J39" s="6"/>
      <c r="K39" s="6"/>
    </row>
    <row r="40" spans="5:11" s="5" customFormat="1" x14ac:dyDescent="0.2">
      <c r="E40" s="6"/>
      <c r="J40" s="6"/>
      <c r="K40" s="6"/>
    </row>
    <row r="41" spans="5:11" s="5" customFormat="1" x14ac:dyDescent="0.2">
      <c r="E41" s="6"/>
      <c r="J41" s="6"/>
      <c r="K41" s="6"/>
    </row>
    <row r="42" spans="5:11" s="5" customFormat="1" x14ac:dyDescent="0.2">
      <c r="E42" s="6"/>
      <c r="J42" s="6"/>
      <c r="K42" s="6"/>
    </row>
    <row r="43" spans="5:11" s="5" customFormat="1" x14ac:dyDescent="0.2">
      <c r="E43" s="6"/>
      <c r="J43" s="6"/>
      <c r="K43" s="6"/>
    </row>
    <row r="44" spans="5:11" s="5" customFormat="1" x14ac:dyDescent="0.2">
      <c r="E44" s="6"/>
      <c r="J44" s="6"/>
      <c r="K44" s="6"/>
    </row>
    <row r="45" spans="5:11" s="5" customFormat="1" x14ac:dyDescent="0.2">
      <c r="E45" s="6"/>
      <c r="J45" s="6"/>
      <c r="K45" s="6"/>
    </row>
    <row r="46" spans="5:11" s="5" customFormat="1" x14ac:dyDescent="0.2">
      <c r="E46" s="6"/>
      <c r="J46" s="6"/>
      <c r="K46" s="6"/>
    </row>
    <row r="47" spans="5:11" s="5" customFormat="1" x14ac:dyDescent="0.2">
      <c r="E47" s="6"/>
      <c r="J47" s="6"/>
      <c r="K47" s="6"/>
    </row>
    <row r="48" spans="5:11" s="5" customFormat="1" x14ac:dyDescent="0.2">
      <c r="E48" s="6"/>
      <c r="J48" s="6"/>
      <c r="K48" s="6"/>
    </row>
    <row r="49" spans="5:11" s="5" customFormat="1" x14ac:dyDescent="0.2">
      <c r="E49" s="6"/>
      <c r="J49" s="6"/>
      <c r="K49" s="6"/>
    </row>
    <row r="50" spans="5:11" s="5" customFormat="1" x14ac:dyDescent="0.2">
      <c r="E50" s="6"/>
      <c r="J50" s="6"/>
      <c r="K50" s="6"/>
    </row>
    <row r="51" spans="5:11" s="5" customFormat="1" x14ac:dyDescent="0.2">
      <c r="E51" s="6"/>
      <c r="J51" s="6"/>
      <c r="K51" s="6"/>
    </row>
    <row r="52" spans="5:11" s="5" customFormat="1" x14ac:dyDescent="0.2">
      <c r="E52" s="6"/>
      <c r="J52" s="6"/>
      <c r="K52" s="6"/>
    </row>
    <row r="53" spans="5:11" s="5" customFormat="1" x14ac:dyDescent="0.2">
      <c r="E53" s="6"/>
      <c r="J53" s="6"/>
      <c r="K53" s="6"/>
    </row>
    <row r="54" spans="5:11" s="5" customFormat="1" x14ac:dyDescent="0.2">
      <c r="E54" s="6"/>
      <c r="J54" s="6"/>
      <c r="K54" s="6"/>
    </row>
    <row r="55" spans="5:11" s="5" customFormat="1" x14ac:dyDescent="0.2">
      <c r="E55" s="6"/>
      <c r="J55" s="6"/>
      <c r="K55" s="6"/>
    </row>
    <row r="56" spans="5:11" s="5" customFormat="1" x14ac:dyDescent="0.2">
      <c r="E56" s="6"/>
      <c r="J56" s="6"/>
      <c r="K56" s="6"/>
    </row>
    <row r="57" spans="5:11" s="5" customFormat="1" x14ac:dyDescent="0.2">
      <c r="E57" s="6"/>
      <c r="J57" s="6"/>
      <c r="K57" s="6"/>
    </row>
    <row r="58" spans="5:11" s="5" customFormat="1" x14ac:dyDescent="0.2">
      <c r="E58" s="6"/>
      <c r="J58" s="6"/>
      <c r="K58" s="6"/>
    </row>
    <row r="59" spans="5:11" s="5" customFormat="1" x14ac:dyDescent="0.2">
      <c r="E59" s="6"/>
      <c r="J59" s="6"/>
      <c r="K59" s="6"/>
    </row>
    <row r="60" spans="5:11" s="5" customFormat="1" x14ac:dyDescent="0.2">
      <c r="E60" s="6"/>
      <c r="J60" s="6"/>
      <c r="K60" s="6"/>
    </row>
    <row r="61" spans="5:11" s="5" customFormat="1" x14ac:dyDescent="0.2">
      <c r="E61" s="6"/>
      <c r="J61" s="6"/>
      <c r="K61" s="6"/>
    </row>
    <row r="62" spans="5:11" s="5" customFormat="1" x14ac:dyDescent="0.2">
      <c r="E62" s="6"/>
      <c r="J62" s="6"/>
      <c r="K62" s="6"/>
    </row>
    <row r="63" spans="5:11" s="5" customFormat="1" x14ac:dyDescent="0.2">
      <c r="E63" s="6"/>
      <c r="J63" s="6"/>
      <c r="K63" s="6"/>
    </row>
    <row r="64" spans="5:11" s="5" customFormat="1" x14ac:dyDescent="0.2">
      <c r="E64" s="6"/>
      <c r="J64" s="6"/>
      <c r="K64" s="6"/>
    </row>
    <row r="65" spans="1:11" s="5" customFormat="1" x14ac:dyDescent="0.2">
      <c r="E65" s="6"/>
      <c r="J65" s="6"/>
      <c r="K65" s="6"/>
    </row>
    <row r="66" spans="1:11" s="5" customFormat="1" x14ac:dyDescent="0.2">
      <c r="E66" s="6"/>
      <c r="J66" s="6"/>
      <c r="K66" s="6"/>
    </row>
    <row r="67" spans="1:11" s="5" customFormat="1" x14ac:dyDescent="0.2">
      <c r="E67" s="6"/>
      <c r="J67" s="6"/>
      <c r="K67" s="6"/>
    </row>
    <row r="68" spans="1:11" s="5" customFormat="1" x14ac:dyDescent="0.2">
      <c r="E68" s="6"/>
      <c r="J68" s="6"/>
      <c r="K68" s="6"/>
    </row>
    <row r="69" spans="1:11" s="5" customFormat="1" x14ac:dyDescent="0.2">
      <c r="A69" s="8"/>
      <c r="B69" s="8"/>
      <c r="C69" s="8"/>
      <c r="D69" s="8"/>
      <c r="E69" s="9"/>
      <c r="F69" s="8"/>
      <c r="G69" s="8"/>
      <c r="H69" s="8"/>
      <c r="I69" s="8"/>
      <c r="J69" s="9"/>
      <c r="K69" s="9"/>
    </row>
  </sheetData>
  <sheetProtection algorithmName="SHA-512" hashValue="qodhzuJBorN/Vlgeybbig9mUfP1ZQcI5CSUIy9PoHK/Kxfm1Wqy2/S9uUUAGYttrzQTquFLxkRigsJzVOl9RaA==" saltValue="7K7QnX4Ph8s1i6QC+E/pIQ==" spinCount="100000" sheet="1" objects="1" scenarios="1" selectLockedCells="1" pivotTables="0"/>
  <mergeCells count="57">
    <mergeCell ref="F20:I20"/>
    <mergeCell ref="A4:B4"/>
    <mergeCell ref="C4:K4"/>
    <mergeCell ref="A1:K1"/>
    <mergeCell ref="A2:B2"/>
    <mergeCell ref="C2:K2"/>
    <mergeCell ref="A3:B3"/>
    <mergeCell ref="C3:K3"/>
    <mergeCell ref="A5:B5"/>
    <mergeCell ref="C5:K5"/>
    <mergeCell ref="A6:B6"/>
    <mergeCell ref="C6:K6"/>
    <mergeCell ref="A7:B7"/>
    <mergeCell ref="C7:K7"/>
    <mergeCell ref="A8:B8"/>
    <mergeCell ref="C8:D8"/>
    <mergeCell ref="F8:I8"/>
    <mergeCell ref="A9:B9"/>
    <mergeCell ref="C9:D9"/>
    <mergeCell ref="F9:I9"/>
    <mergeCell ref="A10:B10"/>
    <mergeCell ref="C10:D10"/>
    <mergeCell ref="F10:I10"/>
    <mergeCell ref="A11:B13"/>
    <mergeCell ref="C11:D11"/>
    <mergeCell ref="F11:I11"/>
    <mergeCell ref="C12:D12"/>
    <mergeCell ref="F12:I12"/>
    <mergeCell ref="C13:D13"/>
    <mergeCell ref="F13:I13"/>
    <mergeCell ref="C20:D20"/>
    <mergeCell ref="A14:B14"/>
    <mergeCell ref="C14:D14"/>
    <mergeCell ref="F14:I14"/>
    <mergeCell ref="A15:B15"/>
    <mergeCell ref="C15:D15"/>
    <mergeCell ref="F15:I15"/>
    <mergeCell ref="A16:B16"/>
    <mergeCell ref="C16:D16"/>
    <mergeCell ref="C17:D17"/>
    <mergeCell ref="C18:D18"/>
    <mergeCell ref="C19:D19"/>
    <mergeCell ref="F16:I16"/>
    <mergeCell ref="F17:I17"/>
    <mergeCell ref="F18:I18"/>
    <mergeCell ref="F19:I19"/>
    <mergeCell ref="A21:B21"/>
    <mergeCell ref="C21:D21"/>
    <mergeCell ref="F21:I21"/>
    <mergeCell ref="A22:B22"/>
    <mergeCell ref="C22:D22"/>
    <mergeCell ref="F22:I22"/>
    <mergeCell ref="A23:C23"/>
    <mergeCell ref="E23:G23"/>
    <mergeCell ref="B24:D24"/>
    <mergeCell ref="G24:K24"/>
    <mergeCell ref="A27:K27"/>
  </mergeCells>
  <pageMargins left="0.51181102362204722" right="0.23622047244094491" top="0.55118110236220474" bottom="0.15748031496062992" header="0.19685039370078741" footer="0"/>
  <pageSetup paperSize="9" scale="85" orientation="portrait" r:id="rId1"/>
  <headerFooter alignWithMargins="0">
    <oddHeader>&amp;L&amp;6Bildungsplan zur Verordnung über die berufliche Grundbildung&amp;R&amp;6Anhang 1: 7. Lerndokumentation Betrieb</oddHeader>
    <oddFooter>&amp;L&amp;6OdA Wald Schweiz/ Codoc&amp;R&amp;6 4. Ausgabe,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8849" r:id="rId4" name="Check Box 1">
              <controlPr defaultSize="0" autoLine="0" autoPict="0">
                <anchor moveWithCells="1">
                  <from>
                    <xdr:col>2</xdr:col>
                    <xdr:colOff>47625</xdr:colOff>
                    <xdr:row>5</xdr:row>
                    <xdr:rowOff>28575</xdr:rowOff>
                  </from>
                  <to>
                    <xdr:col>2</xdr:col>
                    <xdr:colOff>381000</xdr:colOff>
                    <xdr:row>5</xdr:row>
                    <xdr:rowOff>228600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E0FF6-D96F-4AA6-9220-03375ED2F476}">
  <sheetPr>
    <tabColor rgb="FF7030A0"/>
  </sheetPr>
  <dimension ref="A1:K69"/>
  <sheetViews>
    <sheetView showGridLines="0" zoomScaleNormal="100" workbookViewId="0">
      <selection activeCell="C6" sqref="C6:D6"/>
    </sheetView>
  </sheetViews>
  <sheetFormatPr baseColWidth="10" defaultColWidth="11.42578125" defaultRowHeight="12.75" x14ac:dyDescent="0.2"/>
  <cols>
    <col min="1" max="1" width="5.7109375" style="8" customWidth="1"/>
    <col min="2" max="2" width="10.42578125" style="8" customWidth="1"/>
    <col min="3" max="4" width="10.7109375" style="8" customWidth="1"/>
    <col min="5" max="5" width="9.28515625" style="9" customWidth="1"/>
    <col min="6" max="6" width="7.42578125" style="8" customWidth="1"/>
    <col min="7" max="7" width="8.140625" style="8" customWidth="1"/>
    <col min="8" max="8" width="6.85546875" style="8" customWidth="1"/>
    <col min="9" max="9" width="13" style="8" customWidth="1"/>
    <col min="10" max="10" width="8.42578125" style="9" customWidth="1"/>
    <col min="11" max="11" width="6.42578125" style="9" customWidth="1"/>
    <col min="12" max="16384" width="11.42578125" style="8"/>
  </cols>
  <sheetData>
    <row r="1" spans="1:11" s="4" customFormat="1" ht="28.5" customHeight="1" thickBot="1" x14ac:dyDescent="0.25">
      <c r="A1" s="388" t="s">
        <v>55</v>
      </c>
      <c r="B1" s="389"/>
      <c r="C1" s="389"/>
      <c r="D1" s="389"/>
      <c r="E1" s="389"/>
      <c r="F1" s="389"/>
      <c r="G1" s="389"/>
      <c r="H1" s="389"/>
      <c r="I1" s="389"/>
      <c r="J1" s="389"/>
      <c r="K1" s="431"/>
    </row>
    <row r="2" spans="1:11" s="5" customFormat="1" ht="20.100000000000001" customHeight="1" x14ac:dyDescent="0.2">
      <c r="A2" s="396" t="s">
        <v>45</v>
      </c>
      <c r="B2" s="442"/>
      <c r="C2" s="449" t="str">
        <f>IF('1. Sem. a'!C2="","",'1. Sem. a'!C2:K2)</f>
        <v/>
      </c>
      <c r="D2" s="450"/>
      <c r="E2" s="450"/>
      <c r="F2" s="450"/>
      <c r="G2" s="450"/>
      <c r="H2" s="450"/>
      <c r="I2" s="450"/>
      <c r="J2" s="450"/>
      <c r="K2" s="451"/>
    </row>
    <row r="3" spans="1:11" s="5" customFormat="1" ht="20.100000000000001" customHeight="1" x14ac:dyDescent="0.2">
      <c r="A3" s="398" t="s">
        <v>46</v>
      </c>
      <c r="B3" s="447"/>
      <c r="C3" s="452" t="str">
        <f>IF('1. Sem. a'!C3="","",'1. Sem. a'!C3:K3)</f>
        <v/>
      </c>
      <c r="D3" s="453"/>
      <c r="E3" s="453"/>
      <c r="F3" s="453"/>
      <c r="G3" s="453"/>
      <c r="H3" s="453"/>
      <c r="I3" s="453"/>
      <c r="J3" s="453"/>
      <c r="K3" s="454"/>
    </row>
    <row r="4" spans="1:11" s="5" customFormat="1" ht="20.100000000000001" customHeight="1" x14ac:dyDescent="0.2">
      <c r="A4" s="398" t="s">
        <v>117</v>
      </c>
      <c r="B4" s="447"/>
      <c r="C4" s="452" t="str">
        <f>IF('1. Sem. a'!C4="","",'1. Sem. a'!C4:K4)</f>
        <v/>
      </c>
      <c r="D4" s="453"/>
      <c r="E4" s="453"/>
      <c r="F4" s="453"/>
      <c r="G4" s="453"/>
      <c r="H4" s="453"/>
      <c r="I4" s="453"/>
      <c r="J4" s="453"/>
      <c r="K4" s="454"/>
    </row>
    <row r="5" spans="1:11" s="5" customFormat="1" ht="20.100000000000001" customHeight="1" thickBot="1" x14ac:dyDescent="0.25">
      <c r="A5" s="400" t="s">
        <v>48</v>
      </c>
      <c r="B5" s="448"/>
      <c r="C5" s="439"/>
      <c r="D5" s="440"/>
      <c r="E5" s="440"/>
      <c r="F5" s="440"/>
      <c r="G5" s="440"/>
      <c r="H5" s="440"/>
      <c r="I5" s="440"/>
      <c r="J5" s="440"/>
      <c r="K5" s="441"/>
    </row>
    <row r="6" spans="1:11" s="5" customFormat="1" ht="16.5" customHeight="1" x14ac:dyDescent="0.2">
      <c r="A6" s="411" t="s">
        <v>50</v>
      </c>
      <c r="B6" s="444"/>
      <c r="C6" s="713" t="s">
        <v>255</v>
      </c>
      <c r="D6" s="714"/>
      <c r="E6" s="432" t="s">
        <v>253</v>
      </c>
      <c r="F6" s="433"/>
      <c r="G6" s="443"/>
      <c r="H6" s="432" t="s">
        <v>254</v>
      </c>
      <c r="I6" s="433"/>
      <c r="J6" s="433"/>
      <c r="K6" s="195"/>
    </row>
    <row r="7" spans="1:11" s="5" customFormat="1" ht="17.100000000000001" customHeight="1" thickBot="1" x14ac:dyDescent="0.25">
      <c r="A7" s="445"/>
      <c r="B7" s="446"/>
      <c r="C7" s="434" t="s">
        <v>256</v>
      </c>
      <c r="D7" s="438"/>
      <c r="E7" s="434" t="s">
        <v>252</v>
      </c>
      <c r="F7" s="435"/>
      <c r="G7" s="438"/>
      <c r="H7" s="434"/>
      <c r="I7" s="435"/>
      <c r="J7" s="435"/>
      <c r="K7" s="196"/>
    </row>
    <row r="8" spans="1:11" s="5" customFormat="1" ht="40.5" customHeight="1" thickBot="1" x14ac:dyDescent="0.25">
      <c r="A8" s="423" t="s">
        <v>108</v>
      </c>
      <c r="B8" s="459"/>
      <c r="C8" s="456" t="s">
        <v>10</v>
      </c>
      <c r="D8" s="457"/>
      <c r="E8" s="457"/>
      <c r="F8" s="457"/>
      <c r="G8" s="457"/>
      <c r="H8" s="457"/>
      <c r="I8" s="457"/>
      <c r="J8" s="457"/>
      <c r="K8" s="458"/>
    </row>
    <row r="9" spans="1:11" s="5" customFormat="1" ht="39.75" customHeight="1" thickBot="1" x14ac:dyDescent="0.25">
      <c r="A9" s="373" t="s">
        <v>119</v>
      </c>
      <c r="B9" s="425"/>
      <c r="C9" s="385" t="s">
        <v>105</v>
      </c>
      <c r="D9" s="425"/>
      <c r="E9" s="17" t="s">
        <v>104</v>
      </c>
      <c r="F9" s="385" t="s">
        <v>14</v>
      </c>
      <c r="G9" s="374"/>
      <c r="H9" s="374"/>
      <c r="I9" s="425"/>
      <c r="J9" s="17" t="s">
        <v>13</v>
      </c>
      <c r="K9" s="18" t="s">
        <v>12</v>
      </c>
    </row>
    <row r="10" spans="1:11" s="5" customFormat="1" ht="54" customHeight="1" thickBot="1" x14ac:dyDescent="0.25">
      <c r="A10" s="361" t="s">
        <v>132</v>
      </c>
      <c r="B10" s="386"/>
      <c r="C10" s="428" t="s">
        <v>92</v>
      </c>
      <c r="D10" s="428"/>
      <c r="E10" s="19">
        <v>5</v>
      </c>
      <c r="F10" s="429"/>
      <c r="G10" s="429"/>
      <c r="H10" s="429"/>
      <c r="I10" s="429"/>
      <c r="J10" s="85"/>
      <c r="K10" s="20">
        <f>IF(J10&gt;E10,"Fehler",SUM(J10))</f>
        <v>0</v>
      </c>
    </row>
    <row r="11" spans="1:11" s="5" customFormat="1" ht="63" customHeight="1" thickBot="1" x14ac:dyDescent="0.25">
      <c r="A11" s="380" t="s">
        <v>122</v>
      </c>
      <c r="B11" s="430"/>
      <c r="C11" s="377" t="s">
        <v>80</v>
      </c>
      <c r="D11" s="377"/>
      <c r="E11" s="21">
        <v>5</v>
      </c>
      <c r="F11" s="379"/>
      <c r="G11" s="379"/>
      <c r="H11" s="379"/>
      <c r="I11" s="379"/>
      <c r="J11" s="86"/>
      <c r="K11" s="22">
        <f>IF(J11&gt;E11,"Fehler",SUM(J11))</f>
        <v>0</v>
      </c>
    </row>
    <row r="12" spans="1:11" s="5" customFormat="1" ht="39" customHeight="1" x14ac:dyDescent="0.2">
      <c r="A12" s="361" t="s">
        <v>133</v>
      </c>
      <c r="B12" s="362"/>
      <c r="C12" s="421" t="s">
        <v>81</v>
      </c>
      <c r="D12" s="421"/>
      <c r="E12" s="23">
        <v>5</v>
      </c>
      <c r="F12" s="422"/>
      <c r="G12" s="422"/>
      <c r="H12" s="422"/>
      <c r="I12" s="422"/>
      <c r="J12" s="87"/>
      <c r="K12" s="24" t="str">
        <f>IF(J12&gt;E12,"Fehler","")</f>
        <v/>
      </c>
    </row>
    <row r="13" spans="1:11" s="5" customFormat="1" ht="35.1" customHeight="1" x14ac:dyDescent="0.2">
      <c r="A13" s="363"/>
      <c r="B13" s="364"/>
      <c r="C13" s="419" t="s">
        <v>82</v>
      </c>
      <c r="D13" s="419"/>
      <c r="E13" s="25">
        <v>3</v>
      </c>
      <c r="F13" s="418"/>
      <c r="G13" s="418"/>
      <c r="H13" s="418"/>
      <c r="I13" s="418"/>
      <c r="J13" s="88"/>
      <c r="K13" s="26" t="str">
        <f t="shared" ref="K13:K15" si="0">IF(J13&gt;E13,"Fehler","")</f>
        <v/>
      </c>
    </row>
    <row r="14" spans="1:11" s="5" customFormat="1" ht="33.950000000000003" customHeight="1" thickBot="1" x14ac:dyDescent="0.25">
      <c r="A14" s="365"/>
      <c r="B14" s="366"/>
      <c r="C14" s="419" t="s">
        <v>83</v>
      </c>
      <c r="D14" s="419"/>
      <c r="E14" s="25">
        <v>2</v>
      </c>
      <c r="F14" s="418"/>
      <c r="G14" s="418"/>
      <c r="H14" s="418"/>
      <c r="I14" s="418"/>
      <c r="J14" s="88"/>
      <c r="K14" s="27">
        <f>IF(J12&gt;E12,"Fehler",IF(J13&gt;E13,"Fehler",IF(J14&gt;E14,"Fehler",SUM(J12:J14))))</f>
        <v>0</v>
      </c>
    </row>
    <row r="15" spans="1:11" s="5" customFormat="1" ht="36" customHeight="1" x14ac:dyDescent="0.2">
      <c r="A15" s="367" t="s">
        <v>124</v>
      </c>
      <c r="B15" s="368"/>
      <c r="C15" s="421" t="s">
        <v>118</v>
      </c>
      <c r="D15" s="421"/>
      <c r="E15" s="23">
        <v>5</v>
      </c>
      <c r="F15" s="413"/>
      <c r="G15" s="414"/>
      <c r="H15" s="414"/>
      <c r="I15" s="415"/>
      <c r="J15" s="87"/>
      <c r="K15" s="24" t="str">
        <f t="shared" si="0"/>
        <v/>
      </c>
    </row>
    <row r="16" spans="1:11" s="5" customFormat="1" ht="38.1" customHeight="1" thickBot="1" x14ac:dyDescent="0.25">
      <c r="A16" s="416"/>
      <c r="B16" s="417"/>
      <c r="C16" s="420" t="s">
        <v>84</v>
      </c>
      <c r="D16" s="420"/>
      <c r="E16" s="28">
        <v>5</v>
      </c>
      <c r="F16" s="354"/>
      <c r="G16" s="355"/>
      <c r="H16" s="355"/>
      <c r="I16" s="356"/>
      <c r="J16" s="89"/>
      <c r="K16" s="27">
        <f>IF(J15&gt;E15,"Fehler",IF(J16&gt;E16,"Fehler",SUM(J15:J16)))</f>
        <v>0</v>
      </c>
    </row>
    <row r="17" spans="1:11" s="5" customFormat="1" ht="38.1" customHeight="1" x14ac:dyDescent="0.2">
      <c r="A17" s="367" t="s">
        <v>125</v>
      </c>
      <c r="B17" s="368"/>
      <c r="C17" s="369" t="s">
        <v>85</v>
      </c>
      <c r="D17" s="370"/>
      <c r="E17" s="23">
        <v>10</v>
      </c>
      <c r="F17" s="348"/>
      <c r="G17" s="349"/>
      <c r="H17" s="349"/>
      <c r="I17" s="350"/>
      <c r="J17" s="87"/>
      <c r="K17" s="24" t="str">
        <f t="shared" ref="K17:K20" si="1">IF(J17&gt;E17,"Fehler","")</f>
        <v/>
      </c>
    </row>
    <row r="18" spans="1:11" s="5" customFormat="1" ht="39" customHeight="1" x14ac:dyDescent="0.2">
      <c r="A18" s="29"/>
      <c r="B18" s="30"/>
      <c r="C18" s="357" t="s">
        <v>98</v>
      </c>
      <c r="D18" s="358"/>
      <c r="E18" s="25">
        <v>10</v>
      </c>
      <c r="F18" s="351"/>
      <c r="G18" s="352"/>
      <c r="H18" s="352"/>
      <c r="I18" s="353"/>
      <c r="J18" s="88"/>
      <c r="K18" s="26" t="str">
        <f t="shared" si="1"/>
        <v/>
      </c>
    </row>
    <row r="19" spans="1:11" s="5" customFormat="1" ht="35.1" customHeight="1" x14ac:dyDescent="0.2">
      <c r="A19" s="29"/>
      <c r="B19" s="30"/>
      <c r="C19" s="357" t="s">
        <v>86</v>
      </c>
      <c r="D19" s="358"/>
      <c r="E19" s="25">
        <v>10</v>
      </c>
      <c r="F19" s="351"/>
      <c r="G19" s="352"/>
      <c r="H19" s="352"/>
      <c r="I19" s="353"/>
      <c r="J19" s="88"/>
      <c r="K19" s="26" t="str">
        <f t="shared" si="1"/>
        <v/>
      </c>
    </row>
    <row r="20" spans="1:11" s="5" customFormat="1" ht="35.1" customHeight="1" x14ac:dyDescent="0.2">
      <c r="A20" s="29"/>
      <c r="B20" s="30"/>
      <c r="C20" s="357" t="s">
        <v>87</v>
      </c>
      <c r="D20" s="358"/>
      <c r="E20" s="25">
        <v>10</v>
      </c>
      <c r="F20" s="351"/>
      <c r="G20" s="352"/>
      <c r="H20" s="352"/>
      <c r="I20" s="353"/>
      <c r="J20" s="88"/>
      <c r="K20" s="26" t="str">
        <f t="shared" si="1"/>
        <v/>
      </c>
    </row>
    <row r="21" spans="1:11" s="5" customFormat="1" ht="39.950000000000003" customHeight="1" thickBot="1" x14ac:dyDescent="0.25">
      <c r="A21" s="29"/>
      <c r="B21" s="30"/>
      <c r="C21" s="359" t="s">
        <v>88</v>
      </c>
      <c r="D21" s="360"/>
      <c r="E21" s="19">
        <v>10</v>
      </c>
      <c r="F21" s="354"/>
      <c r="G21" s="355"/>
      <c r="H21" s="355"/>
      <c r="I21" s="356"/>
      <c r="J21" s="85"/>
      <c r="K21" s="27">
        <f>IF(J17&gt;E17,"Fehler",IF(J18&gt;E18,"Fehler",IF(J19&gt;E19,"Fehler",IF(J20&gt;E20,"Fehler",IF(J21&gt;E21,"Fehler",SUM(J17:J21))))))</f>
        <v>0</v>
      </c>
    </row>
    <row r="22" spans="1:11" s="5" customFormat="1" ht="47.1" customHeight="1" thickBot="1" x14ac:dyDescent="0.25">
      <c r="A22" s="361" t="s">
        <v>126</v>
      </c>
      <c r="B22" s="386"/>
      <c r="C22" s="376" t="s">
        <v>89</v>
      </c>
      <c r="D22" s="376"/>
      <c r="E22" s="31">
        <v>10</v>
      </c>
      <c r="F22" s="378"/>
      <c r="G22" s="378"/>
      <c r="H22" s="378"/>
      <c r="I22" s="378"/>
      <c r="J22" s="90"/>
      <c r="K22" s="20">
        <f>IF(J22&gt;E22,"Fehler",SUM(J22))</f>
        <v>0</v>
      </c>
    </row>
    <row r="23" spans="1:11" s="5" customFormat="1" ht="39" customHeight="1" thickBot="1" x14ac:dyDescent="0.25">
      <c r="A23" s="380" t="s">
        <v>127</v>
      </c>
      <c r="B23" s="381"/>
      <c r="C23" s="377" t="s">
        <v>90</v>
      </c>
      <c r="D23" s="377"/>
      <c r="E23" s="21">
        <v>10</v>
      </c>
      <c r="F23" s="379"/>
      <c r="G23" s="379"/>
      <c r="H23" s="379"/>
      <c r="I23" s="379"/>
      <c r="J23" s="86"/>
      <c r="K23" s="20">
        <f>IF(J23&gt;E23,"Fehler",SUM(J23))</f>
        <v>0</v>
      </c>
    </row>
    <row r="24" spans="1:11" s="5" customFormat="1" ht="45.75" customHeight="1" thickBot="1" x14ac:dyDescent="0.25">
      <c r="A24" s="373" t="s">
        <v>15</v>
      </c>
      <c r="B24" s="374"/>
      <c r="C24" s="375"/>
      <c r="D24" s="125" t="s">
        <v>91</v>
      </c>
      <c r="E24" s="385" t="s">
        <v>16</v>
      </c>
      <c r="F24" s="375"/>
      <c r="G24" s="375"/>
      <c r="H24" s="32">
        <f>IF(K10="Fehler","Fehler",IF(K11="Fehler","Fehler",IF(K14="Fehler","Fehler",IF(K16="Fehler","Fehler",IF(K21="Fehler","Fehler",IF(K22="Fehler","Fehler",IF(K23="Fehler","Fehler",SUM(J10:J23))))))))</f>
        <v>0</v>
      </c>
      <c r="I24" s="125" t="s">
        <v>18</v>
      </c>
      <c r="J24" s="33" t="s">
        <v>17</v>
      </c>
      <c r="K24" s="34" t="str">
        <f>IF(H24="Fehler","Fehler",IF(SUM(K10:K23)=0,"",ROUND(SUM(((H24/100)*5)+1)*2,0)/2))</f>
        <v/>
      </c>
    </row>
    <row r="25" spans="1:11" s="5" customFormat="1" ht="26.25" customHeight="1" x14ac:dyDescent="0.2">
      <c r="A25" s="12" t="s">
        <v>2</v>
      </c>
      <c r="B25" s="588" t="str">
        <f>IF('1. Sem. a'!$B$24="","",'1. Sem. a'!$B$24:$D$24)</f>
        <v/>
      </c>
      <c r="C25" s="588"/>
      <c r="D25" s="588"/>
      <c r="E25" s="13"/>
      <c r="F25" s="14" t="s">
        <v>72</v>
      </c>
      <c r="G25" s="589"/>
      <c r="H25" s="589"/>
      <c r="I25" s="589"/>
      <c r="J25" s="589"/>
      <c r="K25" s="589"/>
    </row>
    <row r="26" spans="1:11" s="5" customFormat="1" ht="15" customHeight="1" x14ac:dyDescent="0.2">
      <c r="A26" s="12" t="s">
        <v>128</v>
      </c>
      <c r="B26" s="12"/>
      <c r="C26" s="12"/>
      <c r="D26" s="12"/>
      <c r="E26" s="15"/>
      <c r="F26" s="12" t="s">
        <v>1</v>
      </c>
      <c r="G26" s="12"/>
      <c r="H26" s="12"/>
      <c r="I26" s="12"/>
      <c r="J26" s="15"/>
      <c r="K26" s="15"/>
    </row>
    <row r="27" spans="1:11" s="7" customFormat="1" ht="24.75" customHeight="1" x14ac:dyDescent="0.2">
      <c r="A27" s="207" t="s">
        <v>134</v>
      </c>
      <c r="B27" s="207"/>
      <c r="C27" s="207"/>
      <c r="D27" s="207"/>
      <c r="E27" s="40"/>
      <c r="F27" s="207" t="s">
        <v>0</v>
      </c>
      <c r="G27" s="207"/>
      <c r="H27" s="207"/>
      <c r="I27" s="207"/>
      <c r="J27" s="208"/>
      <c r="K27" s="208"/>
    </row>
    <row r="28" spans="1:11" s="5" customFormat="1" ht="36.75" customHeight="1" x14ac:dyDescent="0.2">
      <c r="A28" s="371" t="s">
        <v>250</v>
      </c>
      <c r="B28" s="371"/>
      <c r="C28" s="371"/>
      <c r="D28" s="371"/>
      <c r="E28" s="371"/>
      <c r="F28" s="371"/>
      <c r="G28" s="371"/>
      <c r="H28" s="371"/>
      <c r="I28" s="371"/>
      <c r="J28" s="371"/>
      <c r="K28" s="371"/>
    </row>
    <row r="29" spans="1:11" s="5" customFormat="1" x14ac:dyDescent="0.2">
      <c r="E29" s="6"/>
      <c r="J29" s="6"/>
      <c r="K29" s="6"/>
    </row>
    <row r="30" spans="1:11" s="5" customFormat="1" x14ac:dyDescent="0.2">
      <c r="E30" s="6"/>
      <c r="J30" s="6"/>
      <c r="K30" s="6"/>
    </row>
    <row r="31" spans="1:11" s="5" customFormat="1" x14ac:dyDescent="0.2">
      <c r="E31" s="6"/>
      <c r="J31" s="6"/>
      <c r="K31" s="6"/>
    </row>
    <row r="32" spans="1:11" s="5" customFormat="1" x14ac:dyDescent="0.2">
      <c r="E32" s="6"/>
      <c r="J32" s="6"/>
      <c r="K32" s="6"/>
    </row>
    <row r="33" spans="5:11" s="5" customFormat="1" x14ac:dyDescent="0.2">
      <c r="E33" s="6"/>
      <c r="J33" s="6"/>
      <c r="K33" s="6"/>
    </row>
    <row r="34" spans="5:11" s="5" customFormat="1" x14ac:dyDescent="0.2">
      <c r="E34" s="6"/>
      <c r="J34" s="6"/>
      <c r="K34" s="6"/>
    </row>
    <row r="35" spans="5:11" s="5" customFormat="1" x14ac:dyDescent="0.2">
      <c r="E35" s="6"/>
      <c r="J35" s="6"/>
      <c r="K35" s="6"/>
    </row>
    <row r="36" spans="5:11" s="5" customFormat="1" x14ac:dyDescent="0.2">
      <c r="E36" s="6"/>
      <c r="J36" s="6"/>
      <c r="K36" s="6"/>
    </row>
    <row r="37" spans="5:11" s="5" customFormat="1" x14ac:dyDescent="0.2">
      <c r="E37" s="6"/>
      <c r="J37" s="6"/>
      <c r="K37" s="6"/>
    </row>
    <row r="38" spans="5:11" s="5" customFormat="1" x14ac:dyDescent="0.2">
      <c r="E38" s="6"/>
      <c r="J38" s="6"/>
      <c r="K38" s="6"/>
    </row>
    <row r="39" spans="5:11" s="5" customFormat="1" x14ac:dyDescent="0.2">
      <c r="E39" s="6"/>
      <c r="J39" s="6"/>
      <c r="K39" s="6"/>
    </row>
    <row r="40" spans="5:11" s="5" customFormat="1" x14ac:dyDescent="0.2">
      <c r="E40" s="6"/>
      <c r="J40" s="6"/>
      <c r="K40" s="6"/>
    </row>
    <row r="41" spans="5:11" s="5" customFormat="1" x14ac:dyDescent="0.2">
      <c r="E41" s="6"/>
      <c r="J41" s="6"/>
      <c r="K41" s="6"/>
    </row>
    <row r="42" spans="5:11" s="5" customFormat="1" x14ac:dyDescent="0.2">
      <c r="E42" s="6"/>
      <c r="J42" s="6"/>
      <c r="K42" s="6"/>
    </row>
    <row r="43" spans="5:11" s="5" customFormat="1" x14ac:dyDescent="0.2">
      <c r="E43" s="6"/>
      <c r="J43" s="6"/>
      <c r="K43" s="6"/>
    </row>
    <row r="44" spans="5:11" s="5" customFormat="1" x14ac:dyDescent="0.2">
      <c r="E44" s="6"/>
      <c r="J44" s="6"/>
      <c r="K44" s="6"/>
    </row>
    <row r="45" spans="5:11" s="5" customFormat="1" x14ac:dyDescent="0.2">
      <c r="E45" s="6"/>
      <c r="J45" s="6"/>
      <c r="K45" s="6"/>
    </row>
    <row r="46" spans="5:11" s="5" customFormat="1" x14ac:dyDescent="0.2">
      <c r="E46" s="6"/>
      <c r="J46" s="6"/>
      <c r="K46" s="6"/>
    </row>
    <row r="47" spans="5:11" s="5" customFormat="1" x14ac:dyDescent="0.2">
      <c r="E47" s="6"/>
      <c r="J47" s="6"/>
      <c r="K47" s="6"/>
    </row>
    <row r="48" spans="5:11" s="5" customFormat="1" x14ac:dyDescent="0.2">
      <c r="E48" s="6"/>
      <c r="J48" s="6"/>
      <c r="K48" s="6"/>
    </row>
    <row r="49" spans="5:11" s="5" customFormat="1" x14ac:dyDescent="0.2">
      <c r="E49" s="6"/>
      <c r="J49" s="6"/>
      <c r="K49" s="6"/>
    </row>
    <row r="50" spans="5:11" s="5" customFormat="1" x14ac:dyDescent="0.2">
      <c r="E50" s="6"/>
      <c r="J50" s="6"/>
      <c r="K50" s="6"/>
    </row>
    <row r="51" spans="5:11" s="5" customFormat="1" x14ac:dyDescent="0.2">
      <c r="E51" s="6"/>
      <c r="J51" s="6"/>
      <c r="K51" s="6"/>
    </row>
    <row r="52" spans="5:11" s="5" customFormat="1" x14ac:dyDescent="0.2">
      <c r="E52" s="6"/>
      <c r="J52" s="6"/>
      <c r="K52" s="6"/>
    </row>
    <row r="53" spans="5:11" s="5" customFormat="1" x14ac:dyDescent="0.2">
      <c r="E53" s="6"/>
      <c r="J53" s="6"/>
      <c r="K53" s="6"/>
    </row>
    <row r="54" spans="5:11" s="5" customFormat="1" x14ac:dyDescent="0.2">
      <c r="E54" s="6"/>
      <c r="J54" s="6"/>
      <c r="K54" s="6"/>
    </row>
    <row r="55" spans="5:11" s="5" customFormat="1" x14ac:dyDescent="0.2">
      <c r="E55" s="6"/>
      <c r="J55" s="6"/>
      <c r="K55" s="6"/>
    </row>
    <row r="56" spans="5:11" s="5" customFormat="1" x14ac:dyDescent="0.2">
      <c r="E56" s="6"/>
      <c r="J56" s="6"/>
      <c r="K56" s="6"/>
    </row>
    <row r="57" spans="5:11" s="5" customFormat="1" x14ac:dyDescent="0.2">
      <c r="E57" s="6"/>
      <c r="J57" s="6"/>
      <c r="K57" s="6"/>
    </row>
    <row r="58" spans="5:11" s="5" customFormat="1" x14ac:dyDescent="0.2">
      <c r="E58" s="6"/>
      <c r="J58" s="6"/>
      <c r="K58" s="6"/>
    </row>
    <row r="59" spans="5:11" s="5" customFormat="1" x14ac:dyDescent="0.2">
      <c r="E59" s="6"/>
      <c r="J59" s="6"/>
      <c r="K59" s="6"/>
    </row>
    <row r="60" spans="5:11" s="5" customFormat="1" x14ac:dyDescent="0.2">
      <c r="E60" s="6"/>
      <c r="J60" s="6"/>
      <c r="K60" s="6"/>
    </row>
    <row r="61" spans="5:11" s="5" customFormat="1" x14ac:dyDescent="0.2">
      <c r="E61" s="6"/>
      <c r="J61" s="6"/>
      <c r="K61" s="6"/>
    </row>
    <row r="62" spans="5:11" s="5" customFormat="1" x14ac:dyDescent="0.2">
      <c r="E62" s="6"/>
      <c r="J62" s="6"/>
      <c r="K62" s="6"/>
    </row>
    <row r="63" spans="5:11" s="5" customFormat="1" x14ac:dyDescent="0.2">
      <c r="E63" s="6"/>
      <c r="J63" s="6"/>
      <c r="K63" s="6"/>
    </row>
    <row r="64" spans="5:11" s="5" customFormat="1" x14ac:dyDescent="0.2">
      <c r="E64" s="6"/>
      <c r="J64" s="6"/>
      <c r="K64" s="6"/>
    </row>
    <row r="65" spans="5:11" s="5" customFormat="1" x14ac:dyDescent="0.2">
      <c r="E65" s="6"/>
      <c r="J65" s="6"/>
      <c r="K65" s="6"/>
    </row>
    <row r="66" spans="5:11" s="5" customFormat="1" x14ac:dyDescent="0.2">
      <c r="E66" s="6"/>
      <c r="J66" s="6"/>
      <c r="K66" s="6"/>
    </row>
    <row r="67" spans="5:11" s="5" customFormat="1" x14ac:dyDescent="0.2">
      <c r="E67" s="6"/>
      <c r="J67" s="6"/>
      <c r="K67" s="6"/>
    </row>
    <row r="68" spans="5:11" s="5" customFormat="1" x14ac:dyDescent="0.2">
      <c r="E68" s="6"/>
      <c r="J68" s="6"/>
      <c r="K68" s="6"/>
    </row>
    <row r="69" spans="5:11" s="5" customFormat="1" x14ac:dyDescent="0.2">
      <c r="E69" s="6"/>
      <c r="J69" s="6"/>
      <c r="K69" s="6"/>
    </row>
  </sheetData>
  <sheetProtection algorithmName="SHA-512" hashValue="ZIoNcDwQVp+Qb4TdTAXpA7uTbhMp6rzpfAXeWIM21P6Yg3LT5PmO38g01abLKW0o/6iIxtdx6OI9KeMlw5SZDQ==" saltValue="pLCBeqz2VGHNKM00cNEHSQ==" spinCount="100000" sheet="1" objects="1" scenarios="1" selectLockedCells="1" pivotTables="0"/>
  <mergeCells count="62">
    <mergeCell ref="F17:I17"/>
    <mergeCell ref="F18:I18"/>
    <mergeCell ref="F19:I19"/>
    <mergeCell ref="F20:I20"/>
    <mergeCell ref="F21:I21"/>
    <mergeCell ref="A1:K1"/>
    <mergeCell ref="A2:B2"/>
    <mergeCell ref="C2:K2"/>
    <mergeCell ref="A3:B3"/>
    <mergeCell ref="C3:K3"/>
    <mergeCell ref="A8:B8"/>
    <mergeCell ref="C8:K8"/>
    <mergeCell ref="A9:B9"/>
    <mergeCell ref="C9:D9"/>
    <mergeCell ref="A4:B4"/>
    <mergeCell ref="C4:K4"/>
    <mergeCell ref="A5:B5"/>
    <mergeCell ref="C5:K5"/>
    <mergeCell ref="A6:B7"/>
    <mergeCell ref="C6:D6"/>
    <mergeCell ref="E6:G6"/>
    <mergeCell ref="H6:J6"/>
    <mergeCell ref="C7:D7"/>
    <mergeCell ref="E7:G7"/>
    <mergeCell ref="H7:J7"/>
    <mergeCell ref="F9:I9"/>
    <mergeCell ref="C11:D11"/>
    <mergeCell ref="F11:I11"/>
    <mergeCell ref="A12:B14"/>
    <mergeCell ref="C12:D12"/>
    <mergeCell ref="F12:I12"/>
    <mergeCell ref="C13:D13"/>
    <mergeCell ref="F13:I13"/>
    <mergeCell ref="C14:D14"/>
    <mergeCell ref="F14:I14"/>
    <mergeCell ref="A10:B10"/>
    <mergeCell ref="C10:D10"/>
    <mergeCell ref="F10:I10"/>
    <mergeCell ref="C21:D21"/>
    <mergeCell ref="A15:B15"/>
    <mergeCell ref="C15:D15"/>
    <mergeCell ref="F15:I15"/>
    <mergeCell ref="A16:B16"/>
    <mergeCell ref="C16:D16"/>
    <mergeCell ref="F16:I16"/>
    <mergeCell ref="A17:B17"/>
    <mergeCell ref="C17:D17"/>
    <mergeCell ref="C18:D18"/>
    <mergeCell ref="C19:D19"/>
    <mergeCell ref="C20:D20"/>
    <mergeCell ref="A11:B11"/>
    <mergeCell ref="A22:B22"/>
    <mergeCell ref="C22:D22"/>
    <mergeCell ref="F22:I22"/>
    <mergeCell ref="A23:B23"/>
    <mergeCell ref="C23:D23"/>
    <mergeCell ref="F23:I23"/>
    <mergeCell ref="A24:C24"/>
    <mergeCell ref="E24:G24"/>
    <mergeCell ref="B25:D25"/>
    <mergeCell ref="G25:K25"/>
    <mergeCell ref="A28:K28"/>
  </mergeCells>
  <pageMargins left="0.51181102362204722" right="0.23622047244094491" top="0.55118110236220474" bottom="0.15748031496062992" header="0.19685039370078741" footer="0"/>
  <pageSetup paperSize="9" scale="85" orientation="portrait" r:id="rId1"/>
  <headerFooter alignWithMargins="0">
    <oddHeader>&amp;L&amp;6Bildungsplan zur Verordnung über die berufliche Grundbildung&amp;R&amp;6Anhang 1: 7. Lerndokumentation Betrieb</oddHeader>
    <oddFooter>&amp;L&amp;6OdA Wald Schweiz/ Codoc&amp;R&amp;6 4. Ausgabe,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1">
              <controlPr defaultSize="0" autoLine="0" autoPict="0">
                <anchor moveWithCells="1">
                  <from>
                    <xdr:col>2</xdr:col>
                    <xdr:colOff>47625</xdr:colOff>
                    <xdr:row>5</xdr:row>
                    <xdr:rowOff>9525</xdr:rowOff>
                  </from>
                  <to>
                    <xdr:col>2</xdr:col>
                    <xdr:colOff>390525</xdr:colOff>
                    <xdr:row>6</xdr:row>
                    <xdr:rowOff>0</xdr:rowOff>
                  </to>
                </anchor>
              </controlPr>
            </control>
          </mc:Choice>
        </mc:AlternateContent>
        <mc:AlternateContent xmlns:mc="http://schemas.openxmlformats.org/markup-compatibility/2006">
          <mc:Choice Requires="x14">
            <control shapeId="79874" r:id="rId5" name="Check Box 2">
              <controlPr defaultSize="0" autoLine="0" autoPict="0">
                <anchor moveWithCells="1">
                  <from>
                    <xdr:col>2</xdr:col>
                    <xdr:colOff>47625</xdr:colOff>
                    <xdr:row>5</xdr:row>
                    <xdr:rowOff>200025</xdr:rowOff>
                  </from>
                  <to>
                    <xdr:col>2</xdr:col>
                    <xdr:colOff>381000</xdr:colOff>
                    <xdr:row>6</xdr:row>
                    <xdr:rowOff>200025</xdr:rowOff>
                  </to>
                </anchor>
              </controlPr>
            </control>
          </mc:Choice>
        </mc:AlternateContent>
        <mc:AlternateContent xmlns:mc="http://schemas.openxmlformats.org/markup-compatibility/2006">
          <mc:Choice Requires="x14">
            <control shapeId="79875" r:id="rId6" name="Check Box 3">
              <controlPr defaultSize="0" autoLine="0" autoPict="0">
                <anchor moveWithCells="1">
                  <from>
                    <xdr:col>4</xdr:col>
                    <xdr:colOff>47625</xdr:colOff>
                    <xdr:row>5</xdr:row>
                    <xdr:rowOff>9525</xdr:rowOff>
                  </from>
                  <to>
                    <xdr:col>4</xdr:col>
                    <xdr:colOff>390525</xdr:colOff>
                    <xdr:row>6</xdr:row>
                    <xdr:rowOff>0</xdr:rowOff>
                  </to>
                </anchor>
              </controlPr>
            </control>
          </mc:Choice>
        </mc:AlternateContent>
        <mc:AlternateContent xmlns:mc="http://schemas.openxmlformats.org/markup-compatibility/2006">
          <mc:Choice Requires="x14">
            <control shapeId="79876" r:id="rId7" name="Check Box 4">
              <controlPr defaultSize="0" autoLine="0" autoPict="0">
                <anchor moveWithCells="1">
                  <from>
                    <xdr:col>4</xdr:col>
                    <xdr:colOff>47625</xdr:colOff>
                    <xdr:row>5</xdr:row>
                    <xdr:rowOff>200025</xdr:rowOff>
                  </from>
                  <to>
                    <xdr:col>4</xdr:col>
                    <xdr:colOff>381000</xdr:colOff>
                    <xdr:row>6</xdr:row>
                    <xdr:rowOff>200025</xdr:rowOff>
                  </to>
                </anchor>
              </controlPr>
            </control>
          </mc:Choice>
        </mc:AlternateContent>
        <mc:AlternateContent xmlns:mc="http://schemas.openxmlformats.org/markup-compatibility/2006">
          <mc:Choice Requires="x14">
            <control shapeId="79877" r:id="rId8" name="Check Box 5">
              <controlPr defaultSize="0" autoLine="0" autoPict="0">
                <anchor moveWithCells="1">
                  <from>
                    <xdr:col>7</xdr:col>
                    <xdr:colOff>47625</xdr:colOff>
                    <xdr:row>5</xdr:row>
                    <xdr:rowOff>28575</xdr:rowOff>
                  </from>
                  <to>
                    <xdr:col>7</xdr:col>
                    <xdr:colOff>381000</xdr:colOff>
                    <xdr:row>6</xdr:row>
                    <xdr:rowOff>38100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78A35-E3DB-4123-B962-0A3299ECA6EA}">
  <sheetPr>
    <tabColor rgb="FF7030A0"/>
  </sheetPr>
  <dimension ref="A1:L36"/>
  <sheetViews>
    <sheetView topLeftCell="A5" zoomScaleNormal="100" workbookViewId="0">
      <selection activeCell="G14" sqref="G14:J18"/>
    </sheetView>
  </sheetViews>
  <sheetFormatPr baseColWidth="10" defaultRowHeight="12.75" x14ac:dyDescent="0.2"/>
  <cols>
    <col min="1" max="1" width="4.7109375" style="115" customWidth="1"/>
    <col min="2" max="2" width="11.7109375" style="115" customWidth="1"/>
    <col min="3" max="3" width="5.7109375" style="115" customWidth="1"/>
    <col min="4" max="6" width="8.7109375" style="115" customWidth="1"/>
    <col min="7" max="8" width="14.7109375" style="115" customWidth="1"/>
    <col min="9" max="9" width="8.7109375" style="115" customWidth="1"/>
    <col min="10" max="10" width="28.7109375" style="115" customWidth="1"/>
    <col min="11" max="11" width="17.140625" style="115" customWidth="1"/>
    <col min="12" max="12" width="24.28515625" style="115" customWidth="1"/>
    <col min="13" max="16384" width="11.42578125" style="115"/>
  </cols>
  <sheetData>
    <row r="1" spans="1:12" ht="24" thickBot="1" x14ac:dyDescent="0.25">
      <c r="A1" s="497" t="s">
        <v>230</v>
      </c>
      <c r="B1" s="498"/>
      <c r="C1" s="499"/>
      <c r="D1" s="499"/>
      <c r="E1" s="499"/>
      <c r="F1" s="499"/>
      <c r="G1" s="499"/>
      <c r="H1" s="499"/>
      <c r="I1" s="499"/>
      <c r="J1" s="500"/>
    </row>
    <row r="2" spans="1:12" s="136" customFormat="1" ht="24.75" customHeight="1" x14ac:dyDescent="0.2">
      <c r="A2" s="465" t="s">
        <v>45</v>
      </c>
      <c r="B2" s="466"/>
      <c r="C2" s="209" t="str">
        <f>IF('1. Sem. a'!C2="","",'1. Sem. a'!C2:K2)</f>
        <v/>
      </c>
      <c r="D2" s="210"/>
      <c r="E2" s="210"/>
      <c r="F2" s="210"/>
      <c r="G2" s="210"/>
      <c r="H2" s="210"/>
      <c r="I2" s="210"/>
      <c r="J2" s="210"/>
      <c r="K2" s="138"/>
      <c r="L2" s="139"/>
    </row>
    <row r="3" spans="1:12" s="136" customFormat="1" ht="24.75" customHeight="1" x14ac:dyDescent="0.2">
      <c r="A3" s="467" t="s">
        <v>46</v>
      </c>
      <c r="B3" s="468"/>
      <c r="C3" s="211" t="str">
        <f>IF('1. Sem. a'!C3="","",'1. Sem. a'!C3:K3)</f>
        <v/>
      </c>
      <c r="D3" s="212"/>
      <c r="E3" s="212"/>
      <c r="F3" s="212"/>
      <c r="G3" s="212"/>
      <c r="H3" s="212"/>
      <c r="I3" s="212"/>
      <c r="J3" s="212"/>
      <c r="K3" s="138"/>
      <c r="L3" s="139"/>
    </row>
    <row r="4" spans="1:12" s="136" customFormat="1" ht="24.75" customHeight="1" x14ac:dyDescent="0.2">
      <c r="A4" s="467" t="s">
        <v>47</v>
      </c>
      <c r="B4" s="468"/>
      <c r="C4" s="211" t="str">
        <f>IF('1. Sem. a'!C4="","",'1. Sem. a'!C4:K4)</f>
        <v/>
      </c>
      <c r="D4" s="213"/>
      <c r="E4" s="213"/>
      <c r="F4" s="213"/>
      <c r="G4" s="212"/>
      <c r="H4" s="212"/>
      <c r="I4" s="212"/>
      <c r="J4" s="212"/>
      <c r="K4" s="138"/>
      <c r="L4" s="139"/>
    </row>
    <row r="5" spans="1:12" s="136" customFormat="1" ht="24.75" customHeight="1" thickBot="1" x14ac:dyDescent="0.25">
      <c r="A5" s="501" t="s">
        <v>138</v>
      </c>
      <c r="B5" s="502"/>
      <c r="C5" s="154" t="s">
        <v>139</v>
      </c>
      <c r="D5" s="469"/>
      <c r="E5" s="469"/>
      <c r="F5" s="469"/>
      <c r="G5" s="155" t="s">
        <v>140</v>
      </c>
      <c r="H5" s="520"/>
      <c r="I5" s="520"/>
      <c r="J5" s="521"/>
    </row>
    <row r="6" spans="1:12" s="135" customFormat="1" ht="13.5" thickBot="1" x14ac:dyDescent="0.25">
      <c r="A6" s="198" t="s">
        <v>141</v>
      </c>
      <c r="B6" s="198"/>
      <c r="C6" s="156"/>
      <c r="D6" s="156"/>
      <c r="E6" s="157"/>
      <c r="F6" s="156"/>
      <c r="G6" s="156"/>
      <c r="H6" s="156"/>
      <c r="I6" s="158"/>
      <c r="J6" s="159"/>
    </row>
    <row r="7" spans="1:12" s="135" customFormat="1" x14ac:dyDescent="0.2">
      <c r="A7" s="509" t="s">
        <v>142</v>
      </c>
      <c r="B7" s="510"/>
      <c r="C7" s="511" t="s">
        <v>143</v>
      </c>
      <c r="D7" s="512"/>
      <c r="E7" s="512"/>
      <c r="F7" s="512"/>
      <c r="G7" s="512"/>
      <c r="H7" s="512"/>
      <c r="I7" s="512"/>
      <c r="J7" s="160" t="s">
        <v>144</v>
      </c>
    </row>
    <row r="8" spans="1:12" s="135" customFormat="1" x14ac:dyDescent="0.2">
      <c r="A8" s="513" t="s">
        <v>145</v>
      </c>
      <c r="B8" s="514"/>
      <c r="C8" s="515" t="s">
        <v>146</v>
      </c>
      <c r="D8" s="516"/>
      <c r="E8" s="516"/>
      <c r="F8" s="516"/>
      <c r="G8" s="516"/>
      <c r="H8" s="516"/>
      <c r="I8" s="516"/>
      <c r="J8" s="161">
        <v>6</v>
      </c>
    </row>
    <row r="9" spans="1:12" s="135" customFormat="1" x14ac:dyDescent="0.2">
      <c r="A9" s="513" t="s">
        <v>147</v>
      </c>
      <c r="B9" s="514"/>
      <c r="C9" s="515" t="s">
        <v>148</v>
      </c>
      <c r="D9" s="516"/>
      <c r="E9" s="516"/>
      <c r="F9" s="516"/>
      <c r="G9" s="516"/>
      <c r="H9" s="516"/>
      <c r="I9" s="516"/>
      <c r="J9" s="161">
        <v>5</v>
      </c>
    </row>
    <row r="10" spans="1:12" s="135" customFormat="1" x14ac:dyDescent="0.2">
      <c r="A10" s="513" t="s">
        <v>149</v>
      </c>
      <c r="B10" s="514"/>
      <c r="C10" s="515" t="s">
        <v>150</v>
      </c>
      <c r="D10" s="516"/>
      <c r="E10" s="516"/>
      <c r="F10" s="516"/>
      <c r="G10" s="516"/>
      <c r="H10" s="516"/>
      <c r="I10" s="516"/>
      <c r="J10" s="161">
        <v>4</v>
      </c>
    </row>
    <row r="11" spans="1:12" s="135" customFormat="1" ht="13.5" thickBot="1" x14ac:dyDescent="0.25">
      <c r="A11" s="513" t="s">
        <v>151</v>
      </c>
      <c r="B11" s="514"/>
      <c r="C11" s="517" t="s">
        <v>152</v>
      </c>
      <c r="D11" s="518"/>
      <c r="E11" s="518"/>
      <c r="F11" s="518"/>
      <c r="G11" s="518"/>
      <c r="H11" s="518"/>
      <c r="I11" s="518"/>
      <c r="J11" s="162">
        <v>3</v>
      </c>
    </row>
    <row r="12" spans="1:12" ht="27" customHeight="1" thickBot="1" x14ac:dyDescent="0.25">
      <c r="A12" s="344" t="s">
        <v>153</v>
      </c>
      <c r="B12" s="344"/>
      <c r="C12" s="519"/>
      <c r="D12" s="519"/>
      <c r="E12" s="519"/>
      <c r="F12" s="519"/>
      <c r="G12" s="519"/>
      <c r="H12" s="519"/>
      <c r="I12" s="519"/>
      <c r="J12" s="519"/>
    </row>
    <row r="13" spans="1:12" ht="25.5" x14ac:dyDescent="0.2">
      <c r="A13" s="503" t="s">
        <v>154</v>
      </c>
      <c r="B13" s="504"/>
      <c r="C13" s="505"/>
      <c r="D13" s="163" t="s">
        <v>155</v>
      </c>
      <c r="E13" s="164" t="s">
        <v>156</v>
      </c>
      <c r="F13" s="165" t="s">
        <v>157</v>
      </c>
      <c r="G13" s="506" t="s">
        <v>158</v>
      </c>
      <c r="H13" s="506"/>
      <c r="I13" s="507"/>
      <c r="J13" s="508"/>
    </row>
    <row r="14" spans="1:12" ht="24.75" customHeight="1" x14ac:dyDescent="0.2">
      <c r="A14" s="482" t="s">
        <v>159</v>
      </c>
      <c r="B14" s="483"/>
      <c r="C14" s="484"/>
      <c r="D14" s="194"/>
      <c r="E14" s="166">
        <v>3</v>
      </c>
      <c r="F14" s="167" t="str">
        <f>IF(D14="","",IF(D14&gt;6,"Fehler",SUM(D14*E14)))</f>
        <v/>
      </c>
      <c r="G14" s="485" t="s">
        <v>74</v>
      </c>
      <c r="H14" s="485"/>
      <c r="I14" s="485"/>
      <c r="J14" s="486"/>
    </row>
    <row r="15" spans="1:12" ht="24.75" customHeight="1" x14ac:dyDescent="0.2">
      <c r="A15" s="482" t="s">
        <v>160</v>
      </c>
      <c r="B15" s="483"/>
      <c r="C15" s="484"/>
      <c r="D15" s="194"/>
      <c r="E15" s="166">
        <v>1</v>
      </c>
      <c r="F15" s="167" t="str">
        <f>IF(D15="","",IF(D15&gt;6,"Fehler",SUM(D15*E15)))</f>
        <v/>
      </c>
      <c r="G15" s="485"/>
      <c r="H15" s="485"/>
      <c r="I15" s="485"/>
      <c r="J15" s="486"/>
    </row>
    <row r="16" spans="1:12" ht="24.75" customHeight="1" x14ac:dyDescent="0.2">
      <c r="A16" s="482" t="s">
        <v>161</v>
      </c>
      <c r="B16" s="483"/>
      <c r="C16" s="484"/>
      <c r="D16" s="194"/>
      <c r="E16" s="166">
        <v>1</v>
      </c>
      <c r="F16" s="167" t="str">
        <f>IF(D16="","",IF(D16&gt;6,"Fehler",SUM(D16*E16)))</f>
        <v/>
      </c>
      <c r="G16" s="485"/>
      <c r="H16" s="485"/>
      <c r="I16" s="485"/>
      <c r="J16" s="486"/>
    </row>
    <row r="17" spans="1:10" ht="24.75" customHeight="1" x14ac:dyDescent="0.2">
      <c r="A17" s="482" t="s">
        <v>162</v>
      </c>
      <c r="B17" s="483"/>
      <c r="C17" s="484"/>
      <c r="D17" s="194"/>
      <c r="E17" s="166">
        <v>1</v>
      </c>
      <c r="F17" s="167" t="str">
        <f>IF(D17="","",IF(D17&gt;6,"Fehler",SUM(D17*E17)))</f>
        <v/>
      </c>
      <c r="G17" s="485"/>
      <c r="H17" s="485"/>
      <c r="I17" s="485"/>
      <c r="J17" s="486"/>
    </row>
    <row r="18" spans="1:10" ht="24.75" customHeight="1" thickBot="1" x14ac:dyDescent="0.25">
      <c r="A18" s="482" t="s">
        <v>163</v>
      </c>
      <c r="B18" s="483"/>
      <c r="C18" s="484"/>
      <c r="D18" s="167" t="str">
        <f>'Sem. 1 -5'!I21</f>
        <v/>
      </c>
      <c r="E18" s="168">
        <v>3</v>
      </c>
      <c r="F18" s="167" t="str">
        <f>IF(D18="","",IF(D18&gt;6,"Fehler",SUM(D18*E18)))</f>
        <v/>
      </c>
      <c r="G18" s="487"/>
      <c r="H18" s="487"/>
      <c r="I18" s="487"/>
      <c r="J18" s="488"/>
    </row>
    <row r="19" spans="1:10" x14ac:dyDescent="0.2">
      <c r="A19" s="481" t="s">
        <v>164</v>
      </c>
      <c r="B19" s="481"/>
      <c r="C19" s="481"/>
      <c r="D19" s="481"/>
      <c r="E19" s="481"/>
      <c r="F19" s="481"/>
      <c r="G19" s="481"/>
      <c r="H19" s="481"/>
      <c r="I19" s="481"/>
      <c r="J19" s="481"/>
    </row>
    <row r="20" spans="1:10" ht="15" customHeight="1" thickBot="1" x14ac:dyDescent="0.25">
      <c r="A20" s="534" t="s">
        <v>165</v>
      </c>
      <c r="B20" s="534"/>
      <c r="C20" s="534"/>
      <c r="D20" s="534"/>
      <c r="E20" s="534"/>
      <c r="F20" s="534"/>
      <c r="G20" s="534"/>
      <c r="H20" s="534"/>
      <c r="I20" s="534"/>
      <c r="J20" s="534"/>
    </row>
    <row r="21" spans="1:10" x14ac:dyDescent="0.2">
      <c r="A21" s="535" t="s">
        <v>166</v>
      </c>
      <c r="B21" s="536"/>
      <c r="C21" s="536"/>
      <c r="D21" s="536"/>
      <c r="E21" s="536"/>
      <c r="F21" s="536"/>
      <c r="G21" s="536"/>
      <c r="H21" s="537"/>
      <c r="I21" s="169" t="s">
        <v>17</v>
      </c>
      <c r="J21" s="170" t="str">
        <f>IF(SUM(F14:F18)=0,"",SUM(F14:F18))</f>
        <v/>
      </c>
    </row>
    <row r="22" spans="1:10" x14ac:dyDescent="0.2">
      <c r="A22" s="538" t="s">
        <v>167</v>
      </c>
      <c r="B22" s="483"/>
      <c r="C22" s="483"/>
      <c r="D22" s="483"/>
      <c r="E22" s="483"/>
      <c r="F22" s="483"/>
      <c r="G22" s="483"/>
      <c r="H22" s="484"/>
      <c r="I22" s="171" t="s">
        <v>17</v>
      </c>
      <c r="J22" s="172" t="str">
        <f>IF(J21="","",SUM(J21/9))</f>
        <v/>
      </c>
    </row>
    <row r="23" spans="1:10" ht="13.5" thickBot="1" x14ac:dyDescent="0.25">
      <c r="A23" s="531" t="s">
        <v>168</v>
      </c>
      <c r="B23" s="532"/>
      <c r="C23" s="532"/>
      <c r="D23" s="532"/>
      <c r="E23" s="532"/>
      <c r="F23" s="532"/>
      <c r="G23" s="532"/>
      <c r="H23" s="533"/>
      <c r="I23" s="173" t="s">
        <v>17</v>
      </c>
      <c r="J23" s="174" t="str">
        <f>IF(J21="","",ROUND((J22)*2,0)/2)</f>
        <v/>
      </c>
    </row>
    <row r="24" spans="1:10" x14ac:dyDescent="0.2">
      <c r="A24" s="214" t="s">
        <v>169</v>
      </c>
      <c r="B24" s="214"/>
      <c r="C24" s="214"/>
      <c r="D24" s="214"/>
      <c r="E24" s="215"/>
      <c r="F24" s="215"/>
      <c r="G24" s="215"/>
      <c r="H24" s="215"/>
      <c r="I24" s="215"/>
      <c r="J24" s="215"/>
    </row>
    <row r="25" spans="1:10" ht="42" customHeight="1" x14ac:dyDescent="0.2">
      <c r="A25" s="341" t="s">
        <v>170</v>
      </c>
      <c r="B25" s="341"/>
      <c r="C25" s="341"/>
      <c r="D25" s="341"/>
      <c r="E25" s="341"/>
      <c r="F25" s="341"/>
      <c r="G25" s="341"/>
      <c r="H25" s="341"/>
      <c r="I25" s="341"/>
      <c r="J25" s="341"/>
    </row>
    <row r="26" spans="1:10" s="135" customFormat="1" ht="30" customHeight="1" x14ac:dyDescent="0.2">
      <c r="A26" s="177" t="s">
        <v>171</v>
      </c>
      <c r="B26" s="489" t="str">
        <f>IF('1. Sem. a'!$B$24="","",'1. Sem. a'!$B$24:$D$24)</f>
        <v/>
      </c>
      <c r="C26" s="489"/>
      <c r="D26" s="489"/>
      <c r="E26" s="489"/>
      <c r="F26" s="178" t="s">
        <v>248</v>
      </c>
      <c r="G26" s="572"/>
      <c r="H26" s="573"/>
      <c r="I26" s="573"/>
      <c r="J26" s="573"/>
    </row>
    <row r="27" spans="1:10" s="135" customFormat="1" ht="30" customHeight="1" x14ac:dyDescent="0.2">
      <c r="A27" s="177" t="s">
        <v>173</v>
      </c>
      <c r="B27" s="177"/>
      <c r="C27" s="177"/>
      <c r="D27" s="177"/>
      <c r="E27" s="179"/>
      <c r="F27" s="177"/>
      <c r="G27" s="574"/>
      <c r="H27" s="575"/>
      <c r="I27" s="575"/>
      <c r="J27" s="575"/>
    </row>
    <row r="28" spans="1:10" s="135" customFormat="1" ht="30" customHeight="1" x14ac:dyDescent="0.2">
      <c r="A28" s="177" t="s">
        <v>174</v>
      </c>
      <c r="B28" s="177"/>
      <c r="C28" s="159"/>
      <c r="D28" s="159"/>
      <c r="E28" s="205"/>
      <c r="F28" s="159"/>
      <c r="G28" s="570"/>
      <c r="H28" s="571"/>
      <c r="I28" s="571"/>
      <c r="J28" s="571"/>
    </row>
    <row r="29" spans="1:10" s="135" customFormat="1" ht="30" customHeight="1" x14ac:dyDescent="0.2">
      <c r="A29" s="489" t="s">
        <v>249</v>
      </c>
      <c r="B29" s="489"/>
      <c r="C29" s="569"/>
      <c r="D29" s="569"/>
      <c r="E29" s="569"/>
      <c r="F29" s="569"/>
      <c r="G29" s="570"/>
      <c r="H29" s="571"/>
      <c r="I29" s="571"/>
      <c r="J29" s="571"/>
    </row>
    <row r="30" spans="1:10" s="135" customFormat="1" ht="27.75" customHeight="1" x14ac:dyDescent="0.2">
      <c r="A30" s="182" t="s">
        <v>176</v>
      </c>
      <c r="B30" s="182"/>
      <c r="C30" s="159"/>
      <c r="D30" s="177"/>
      <c r="E30" s="177"/>
      <c r="F30" s="159"/>
      <c r="G30" s="183"/>
      <c r="H30" s="183"/>
      <c r="I30" s="177"/>
      <c r="J30" s="159"/>
    </row>
    <row r="31" spans="1:10" ht="62.25" customHeight="1" thickBot="1" x14ac:dyDescent="0.25">
      <c r="A31" s="341" t="s">
        <v>246</v>
      </c>
      <c r="B31" s="341"/>
      <c r="C31" s="341"/>
      <c r="D31" s="341"/>
      <c r="E31" s="341"/>
      <c r="F31" s="341"/>
      <c r="G31" s="341"/>
      <c r="H31" s="341"/>
      <c r="I31" s="341"/>
      <c r="J31" s="341"/>
    </row>
    <row r="32" spans="1:10" s="136" customFormat="1" ht="28.5" customHeight="1" x14ac:dyDescent="0.2">
      <c r="A32" s="276" t="s">
        <v>247</v>
      </c>
      <c r="B32" s="470"/>
      <c r="C32" s="277"/>
      <c r="D32" s="471" t="s">
        <v>177</v>
      </c>
      <c r="E32" s="472"/>
      <c r="F32" s="472"/>
      <c r="G32" s="472"/>
      <c r="H32" s="472"/>
      <c r="I32" s="472"/>
      <c r="J32" s="473"/>
    </row>
    <row r="33" spans="1:10" x14ac:dyDescent="0.2">
      <c r="A33" s="552"/>
      <c r="B33" s="553"/>
      <c r="C33" s="554"/>
      <c r="D33" s="463" t="s">
        <v>178</v>
      </c>
      <c r="E33" s="464"/>
      <c r="F33" s="184" t="s">
        <v>179</v>
      </c>
      <c r="G33" s="185"/>
      <c r="H33" s="474" t="s">
        <v>180</v>
      </c>
      <c r="I33" s="475"/>
      <c r="J33" s="186" t="s">
        <v>181</v>
      </c>
    </row>
    <row r="34" spans="1:10" x14ac:dyDescent="0.2">
      <c r="A34" s="478"/>
      <c r="B34" s="479"/>
      <c r="C34" s="480"/>
      <c r="D34" s="463" t="s">
        <v>182</v>
      </c>
      <c r="E34" s="464"/>
      <c r="F34" s="184" t="s">
        <v>179</v>
      </c>
      <c r="G34" s="185"/>
      <c r="H34" s="476" t="s">
        <v>183</v>
      </c>
      <c r="I34" s="477"/>
      <c r="J34" s="186" t="s">
        <v>184</v>
      </c>
    </row>
    <row r="35" spans="1:10" x14ac:dyDescent="0.2">
      <c r="A35" s="478"/>
      <c r="B35" s="479"/>
      <c r="C35" s="480"/>
      <c r="D35" s="463" t="s">
        <v>185</v>
      </c>
      <c r="E35" s="464"/>
      <c r="F35" s="184" t="s">
        <v>179</v>
      </c>
      <c r="G35" s="185"/>
      <c r="H35" s="187"/>
      <c r="I35" s="187"/>
      <c r="J35" s="188"/>
    </row>
    <row r="36" spans="1:10" ht="13.5" thickBot="1" x14ac:dyDescent="0.25">
      <c r="A36" s="460"/>
      <c r="B36" s="461"/>
      <c r="C36" s="462"/>
      <c r="D36" s="189"/>
      <c r="E36" s="190"/>
      <c r="F36" s="191"/>
      <c r="G36" s="192"/>
      <c r="H36" s="190"/>
      <c r="I36" s="190"/>
      <c r="J36" s="193"/>
    </row>
  </sheetData>
  <sheetProtection algorithmName="SHA-512" hashValue="4B2ufR+ilGaimxHyaWMlFQqOhV3wVahOfDjMUlT5rfOykHn17ku9DWbZcQQiBE1ogztdc6lo7GoIMHhu0kVc+g==" saltValue="Y1Yy7voC/JrKH3qsEzR++w==" spinCount="100000" sheet="1" objects="1" scenarios="1" selectLockedCells="1" pivotTables="0"/>
  <mergeCells count="54">
    <mergeCell ref="A8:B8"/>
    <mergeCell ref="C8:I8"/>
    <mergeCell ref="A1:J1"/>
    <mergeCell ref="A2:B2"/>
    <mergeCell ref="A3:B3"/>
    <mergeCell ref="A4:B4"/>
    <mergeCell ref="A5:B5"/>
    <mergeCell ref="D5:F5"/>
    <mergeCell ref="H5:J5"/>
    <mergeCell ref="A7:B7"/>
    <mergeCell ref="C7:I7"/>
    <mergeCell ref="A15:C15"/>
    <mergeCell ref="G15:J15"/>
    <mergeCell ref="A9:B9"/>
    <mergeCell ref="C9:I9"/>
    <mergeCell ref="A10:B10"/>
    <mergeCell ref="C10:I10"/>
    <mergeCell ref="A11:B11"/>
    <mergeCell ref="C11:I11"/>
    <mergeCell ref="A12:J12"/>
    <mergeCell ref="A13:C13"/>
    <mergeCell ref="G13:J13"/>
    <mergeCell ref="A14:C14"/>
    <mergeCell ref="G14:J14"/>
    <mergeCell ref="A16:C16"/>
    <mergeCell ref="G16:J16"/>
    <mergeCell ref="A17:C17"/>
    <mergeCell ref="G17:J17"/>
    <mergeCell ref="A18:C18"/>
    <mergeCell ref="G18:J18"/>
    <mergeCell ref="A29:F29"/>
    <mergeCell ref="G29:J29"/>
    <mergeCell ref="A19:J19"/>
    <mergeCell ref="A20:J20"/>
    <mergeCell ref="A21:H21"/>
    <mergeCell ref="A22:H22"/>
    <mergeCell ref="A23:H23"/>
    <mergeCell ref="A25:J25"/>
    <mergeCell ref="B26:E26"/>
    <mergeCell ref="G26:J26"/>
    <mergeCell ref="G27:J27"/>
    <mergeCell ref="G28:J28"/>
    <mergeCell ref="A36:C36"/>
    <mergeCell ref="A31:J31"/>
    <mergeCell ref="A32:C32"/>
    <mergeCell ref="D32:J32"/>
    <mergeCell ref="A33:C33"/>
    <mergeCell ref="D33:E33"/>
    <mergeCell ref="H33:I33"/>
    <mergeCell ref="A34:C34"/>
    <mergeCell ref="D34:E34"/>
    <mergeCell ref="H34:I34"/>
    <mergeCell ref="A35:C35"/>
    <mergeCell ref="D35:E35"/>
  </mergeCells>
  <pageMargins left="0.78740157499999996" right="0.78740157499999996" top="0.55000000000000004" bottom="0.984251969" header="0.4921259845" footer="0.4921259845"/>
  <pageSetup paperSize="9" scale="7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4"/>
  <dimension ref="A1:I110"/>
  <sheetViews>
    <sheetView showGridLines="0" topLeftCell="A8" zoomScaleNormal="100" workbookViewId="0">
      <selection activeCell="H9" sqref="H9"/>
    </sheetView>
  </sheetViews>
  <sheetFormatPr baseColWidth="10" defaultRowHeight="12.75" x14ac:dyDescent="0.2"/>
  <cols>
    <col min="1" max="1" width="5.7109375" customWidth="1"/>
    <col min="2" max="2" width="12.7109375" customWidth="1"/>
    <col min="3" max="3" width="10.7109375" style="1" customWidth="1"/>
    <col min="4" max="4" width="10.7109375" customWidth="1"/>
    <col min="5" max="5" width="10.7109375" style="1" customWidth="1"/>
    <col min="6" max="9" width="10.7109375" customWidth="1"/>
  </cols>
  <sheetData>
    <row r="1" spans="1:9" s="2" customFormat="1" ht="51" customHeight="1" thickBot="1" x14ac:dyDescent="0.25">
      <c r="A1" s="388" t="s">
        <v>136</v>
      </c>
      <c r="B1" s="389"/>
      <c r="C1" s="617"/>
      <c r="D1" s="617"/>
      <c r="E1" s="617"/>
      <c r="F1" s="617"/>
      <c r="G1" s="617"/>
      <c r="H1" s="617"/>
      <c r="I1" s="618"/>
    </row>
    <row r="2" spans="1:9" s="2" customFormat="1" ht="24.75" customHeight="1" x14ac:dyDescent="0.2">
      <c r="A2" s="591" t="s">
        <v>45</v>
      </c>
      <c r="B2" s="592"/>
      <c r="C2" s="636" t="str">
        <f>IF('1. Sem. a'!C2="","",'1. Sem. a'!C2:K2)</f>
        <v/>
      </c>
      <c r="D2" s="637"/>
      <c r="E2" s="637"/>
      <c r="F2" s="637"/>
      <c r="G2" s="637"/>
      <c r="H2" s="637"/>
      <c r="I2" s="638"/>
    </row>
    <row r="3" spans="1:9" s="2" customFormat="1" ht="24.75" customHeight="1" x14ac:dyDescent="0.2">
      <c r="A3" s="593" t="s">
        <v>46</v>
      </c>
      <c r="B3" s="594"/>
      <c r="C3" s="639" t="str">
        <f>IF('1. Sem. a'!C3="","",'1. Sem. a'!C3:K3)</f>
        <v/>
      </c>
      <c r="D3" s="640"/>
      <c r="E3" s="640"/>
      <c r="F3" s="640"/>
      <c r="G3" s="640"/>
      <c r="H3" s="640"/>
      <c r="I3" s="641"/>
    </row>
    <row r="4" spans="1:9" s="2" customFormat="1" ht="24.75" customHeight="1" thickBot="1" x14ac:dyDescent="0.25">
      <c r="A4" s="595" t="s">
        <v>47</v>
      </c>
      <c r="B4" s="596"/>
      <c r="C4" s="642" t="str">
        <f>IF('1. Sem. a'!C4="","",'1. Sem. a'!C4:K4)</f>
        <v/>
      </c>
      <c r="D4" s="643"/>
      <c r="E4" s="643"/>
      <c r="F4" s="643"/>
      <c r="G4" s="643"/>
      <c r="H4" s="643"/>
      <c r="I4" s="644"/>
    </row>
    <row r="5" spans="1:9" s="2" customFormat="1" ht="20.100000000000001" customHeight="1" thickBot="1" x14ac:dyDescent="0.25">
      <c r="A5" s="70"/>
      <c r="B5" s="70"/>
      <c r="C5" s="71"/>
      <c r="D5" s="72"/>
      <c r="E5" s="73"/>
      <c r="F5" s="72"/>
      <c r="G5" s="72"/>
      <c r="H5" s="72"/>
      <c r="I5" s="72"/>
    </row>
    <row r="6" spans="1:9" s="2" customFormat="1" ht="24.75" customHeight="1" x14ac:dyDescent="0.2">
      <c r="A6" s="591" t="s">
        <v>57</v>
      </c>
      <c r="B6" s="614"/>
      <c r="C6" s="615"/>
      <c r="D6" s="615"/>
      <c r="E6" s="615"/>
      <c r="F6" s="615"/>
      <c r="G6" s="615"/>
      <c r="H6" s="615"/>
      <c r="I6" s="616"/>
    </row>
    <row r="7" spans="1:9" s="2" customFormat="1" ht="20.100000000000001" customHeight="1" x14ac:dyDescent="0.2">
      <c r="A7" s="623" t="s">
        <v>58</v>
      </c>
      <c r="B7" s="624"/>
      <c r="C7" s="625"/>
      <c r="D7" s="619" t="s">
        <v>49</v>
      </c>
      <c r="E7" s="620" t="s">
        <v>59</v>
      </c>
      <c r="F7" s="630" t="s">
        <v>60</v>
      </c>
      <c r="G7" s="631"/>
      <c r="H7" s="634" t="s">
        <v>49</v>
      </c>
      <c r="I7" s="621" t="s">
        <v>59</v>
      </c>
    </row>
    <row r="8" spans="1:9" s="2" customFormat="1" ht="20.100000000000001" customHeight="1" thickBot="1" x14ac:dyDescent="0.25">
      <c r="A8" s="626" t="s">
        <v>41</v>
      </c>
      <c r="B8" s="627"/>
      <c r="C8" s="628"/>
      <c r="D8" s="620"/>
      <c r="E8" s="629"/>
      <c r="F8" s="632" t="s">
        <v>42</v>
      </c>
      <c r="G8" s="633"/>
      <c r="H8" s="635"/>
      <c r="I8" s="622"/>
    </row>
    <row r="9" spans="1:9" s="2" customFormat="1" ht="20.100000000000001" customHeight="1" x14ac:dyDescent="0.2">
      <c r="A9" s="645" t="s">
        <v>61</v>
      </c>
      <c r="B9" s="646"/>
      <c r="C9" s="647"/>
      <c r="D9" s="10">
        <v>1</v>
      </c>
      <c r="E9" s="93" t="str">
        <f>IF('1. Sem. a'!$G$24="","",'1. Sem. a'!$G$24)</f>
        <v/>
      </c>
      <c r="F9" s="650" t="s">
        <v>62</v>
      </c>
      <c r="G9" s="592"/>
      <c r="H9" s="216"/>
      <c r="I9" s="101" t="str">
        <f>IF('1. Sem. b'!$G$25="","",'1. Sem. b'!$G$25)</f>
        <v/>
      </c>
    </row>
    <row r="10" spans="1:9" s="2" customFormat="1" ht="20.100000000000001" customHeight="1" x14ac:dyDescent="0.2">
      <c r="A10" s="611" t="s">
        <v>63</v>
      </c>
      <c r="B10" s="612"/>
      <c r="C10" s="613"/>
      <c r="D10" s="126">
        <v>2</v>
      </c>
      <c r="E10" s="94" t="str">
        <f>IF('2. Sem. a'!$G$24="","",'2. Sem. a'!$G$24)</f>
        <v/>
      </c>
      <c r="F10" s="648" t="s">
        <v>64</v>
      </c>
      <c r="G10" s="594"/>
      <c r="H10" s="217"/>
      <c r="I10" s="102" t="str">
        <f>IF('2. Sem. b'!$G$25="","",'2. Sem. b'!$G$25)</f>
        <v/>
      </c>
    </row>
    <row r="11" spans="1:9" s="2" customFormat="1" ht="20.100000000000001" customHeight="1" x14ac:dyDescent="0.2">
      <c r="A11" s="611" t="s">
        <v>65</v>
      </c>
      <c r="B11" s="612"/>
      <c r="C11" s="613"/>
      <c r="D11" s="126">
        <v>3</v>
      </c>
      <c r="E11" s="95" t="str">
        <f>IF('3. Sem. a'!$G$24="","",'3. Sem. a'!$G$24)</f>
        <v/>
      </c>
      <c r="F11" s="648" t="s">
        <v>66</v>
      </c>
      <c r="G11" s="594"/>
      <c r="H11" s="217"/>
      <c r="I11" s="103" t="str">
        <f>IF('3. Sem. b'!$G$25="","",'3. Sem. b'!$G$25)</f>
        <v/>
      </c>
    </row>
    <row r="12" spans="1:9" s="2" customFormat="1" ht="20.100000000000001" customHeight="1" x14ac:dyDescent="0.2">
      <c r="A12" s="611" t="s">
        <v>67</v>
      </c>
      <c r="B12" s="612"/>
      <c r="C12" s="613"/>
      <c r="D12" s="126">
        <v>4</v>
      </c>
      <c r="E12" s="94" t="str">
        <f>IF('4. Sem. a'!$G$24="","",'4. Sem. a'!$G$24)</f>
        <v/>
      </c>
      <c r="F12" s="648" t="s">
        <v>25</v>
      </c>
      <c r="G12" s="594"/>
      <c r="H12" s="217"/>
      <c r="I12" s="102" t="str">
        <f>IF('4. Sem. b'!$G$25="","",'4. Sem. b'!$G$25)</f>
        <v/>
      </c>
    </row>
    <row r="13" spans="1:9" s="2" customFormat="1" ht="20.100000000000001" customHeight="1" thickBot="1" x14ac:dyDescent="0.25">
      <c r="A13" s="605" t="s">
        <v>26</v>
      </c>
      <c r="B13" s="606"/>
      <c r="C13" s="607"/>
      <c r="D13" s="11">
        <v>5</v>
      </c>
      <c r="E13" s="96" t="str">
        <f>IF('5. Sem. a'!$G$24="","",'5. Sem. a'!$G$24)</f>
        <v/>
      </c>
      <c r="F13" s="649" t="s">
        <v>27</v>
      </c>
      <c r="G13" s="596"/>
      <c r="H13" s="218"/>
      <c r="I13" s="104" t="str">
        <f>IF('5. Sem. b'!$G$25="","",'5. Sem. b'!$G$25)</f>
        <v/>
      </c>
    </row>
    <row r="14" spans="1:9" s="2" customFormat="1" ht="20.100000000000001" customHeight="1" thickBot="1" x14ac:dyDescent="0.25">
      <c r="A14" s="74"/>
      <c r="B14" s="74"/>
      <c r="C14" s="75"/>
      <c r="D14" s="76"/>
      <c r="E14" s="75"/>
      <c r="F14" s="76"/>
      <c r="G14" s="76"/>
      <c r="H14" s="76"/>
      <c r="I14" s="76"/>
    </row>
    <row r="15" spans="1:9" s="2" customFormat="1" ht="25.5" customHeight="1" x14ac:dyDescent="0.2">
      <c r="A15" s="591" t="s">
        <v>28</v>
      </c>
      <c r="B15" s="614"/>
      <c r="C15" s="615"/>
      <c r="D15" s="615"/>
      <c r="E15" s="615"/>
      <c r="F15" s="615"/>
      <c r="G15" s="615"/>
      <c r="H15" s="615"/>
      <c r="I15" s="616"/>
    </row>
    <row r="16" spans="1:9" s="2" customFormat="1" ht="20.100000000000001" customHeight="1" x14ac:dyDescent="0.2">
      <c r="A16" s="611"/>
      <c r="B16" s="612"/>
      <c r="C16" s="613"/>
      <c r="D16" s="613"/>
      <c r="E16" s="608" t="s">
        <v>35</v>
      </c>
      <c r="F16" s="609"/>
      <c r="G16" s="609"/>
      <c r="H16" s="609"/>
      <c r="I16" s="610"/>
    </row>
    <row r="17" spans="1:9" s="2" customFormat="1" ht="20.100000000000001" customHeight="1" x14ac:dyDescent="0.2">
      <c r="A17" s="611"/>
      <c r="B17" s="612"/>
      <c r="C17" s="613"/>
      <c r="D17" s="613"/>
      <c r="E17" s="77">
        <v>1</v>
      </c>
      <c r="F17" s="77">
        <v>2</v>
      </c>
      <c r="G17" s="77">
        <v>3</v>
      </c>
      <c r="H17" s="77">
        <v>4</v>
      </c>
      <c r="I17" s="78">
        <v>5</v>
      </c>
    </row>
    <row r="18" spans="1:9" s="2" customFormat="1" ht="30" customHeight="1" x14ac:dyDescent="0.2">
      <c r="A18" s="611" t="s">
        <v>36</v>
      </c>
      <c r="B18" s="612"/>
      <c r="C18" s="613"/>
      <c r="D18" s="613"/>
      <c r="E18" s="97" t="str">
        <f>IF(SUM('1. Sem. a'!$K23)=0,"",'1. Sem. a'!$K23)</f>
        <v/>
      </c>
      <c r="F18" s="97" t="str">
        <f>IF(SUM('2. Sem. a'!$K23)=0,"",'2. Sem. a'!$K23)</f>
        <v/>
      </c>
      <c r="G18" s="97" t="str">
        <f>IF(SUM('3. Sem. a'!$K23)=0,"",'3. Sem. a'!$K23)</f>
        <v/>
      </c>
      <c r="H18" s="97" t="str">
        <f>IF(SUM('4. Sem. a'!$K23)=0,"",'4. Sem. a'!$K23)</f>
        <v/>
      </c>
      <c r="I18" s="98" t="str">
        <f>IF(SUM('5. Sem. a'!$K23)=0,"",'5. Sem. a'!$K23)</f>
        <v/>
      </c>
    </row>
    <row r="19" spans="1:9" s="2" customFormat="1" ht="30" customHeight="1" x14ac:dyDescent="0.2">
      <c r="A19" s="611" t="s">
        <v>37</v>
      </c>
      <c r="B19" s="612"/>
      <c r="C19" s="613"/>
      <c r="D19" s="613"/>
      <c r="E19" s="97" t="str">
        <f>IF(SUM('1. Sem. b'!$K24)=0,"",'1. Sem. b'!$K24)</f>
        <v/>
      </c>
      <c r="F19" s="97" t="str">
        <f>IF(SUM('2. Sem. b'!$K24)=0,"",'2. Sem. b'!$K24)</f>
        <v/>
      </c>
      <c r="G19" s="97" t="str">
        <f>IF(SUM('3. Sem. b'!$K24)=0,"",'3. Sem. b'!$K24)</f>
        <v/>
      </c>
      <c r="H19" s="97" t="str">
        <f>IF(SUM('4. Sem. b'!$K24)=0,"",'4. Sem. b'!$K24)</f>
        <v/>
      </c>
      <c r="I19" s="98" t="str">
        <f>IF(SUM('5. Sem. b'!$K24)=0,"",'5. Sem. b'!$K24)</f>
        <v/>
      </c>
    </row>
    <row r="20" spans="1:9" s="2" customFormat="1" ht="30" customHeight="1" x14ac:dyDescent="0.2">
      <c r="A20" s="611" t="s">
        <v>68</v>
      </c>
      <c r="B20" s="612"/>
      <c r="C20" s="613"/>
      <c r="D20" s="613"/>
      <c r="E20" s="97" t="str">
        <f>IF(SUM(E18:E19)=0,"",SUM(E18:E19))</f>
        <v/>
      </c>
      <c r="F20" s="97" t="str">
        <f>IF(SUM(F18:F19)=0,"",SUM(F18:F19))</f>
        <v/>
      </c>
      <c r="G20" s="97" t="str">
        <f>IF(SUM(G18:G19)=0,"",SUM(G18:G19))</f>
        <v/>
      </c>
      <c r="H20" s="97" t="str">
        <f>IF(SUM(H18:H19)=0,"",SUM(H18:H19))</f>
        <v/>
      </c>
      <c r="I20" s="98" t="str">
        <f>IF(SUM(I18:I19)=0,"",SUM(I18:I19))</f>
        <v/>
      </c>
    </row>
    <row r="21" spans="1:9" s="2" customFormat="1" ht="30" customHeight="1" thickBot="1" x14ac:dyDescent="0.25">
      <c r="A21" s="605" t="s">
        <v>11</v>
      </c>
      <c r="B21" s="606"/>
      <c r="C21" s="607"/>
      <c r="D21" s="607"/>
      <c r="E21" s="99" t="str">
        <f>IF(SUM(E18:E19)=0,"",ROUND(E20/2*2,0)/2)</f>
        <v/>
      </c>
      <c r="F21" s="99" t="str">
        <f>IF(SUM(F18:F19)=0,"",ROUND(F20/2*2,0)/2)</f>
        <v/>
      </c>
      <c r="G21" s="99" t="str">
        <f>IF(SUM(G18:G19)=0,"",ROUND(G20/2*2,0)/2)</f>
        <v/>
      </c>
      <c r="H21" s="99" t="str">
        <f>IF(SUM(H18:H19)=0,"",ROUND(H20/2*2,0)/2)</f>
        <v/>
      </c>
      <c r="I21" s="100" t="str">
        <f>IF(SUM(I18:I19)=0,"",ROUND(I20/2*2,0)/2)</f>
        <v/>
      </c>
    </row>
    <row r="22" spans="1:9" s="7" customFormat="1" ht="44.25" customHeight="1" x14ac:dyDescent="0.2">
      <c r="A22" s="79" t="s">
        <v>2</v>
      </c>
      <c r="B22" s="604" t="str">
        <f>IF('1. Sem. a'!$B$24="","",'1. Sem. a'!$B$24:$D$24)</f>
        <v/>
      </c>
      <c r="C22" s="604"/>
      <c r="D22" s="604"/>
      <c r="E22" s="80"/>
      <c r="F22" s="81" t="s">
        <v>135</v>
      </c>
      <c r="G22" s="599"/>
      <c r="H22" s="600"/>
      <c r="I22" s="600"/>
    </row>
    <row r="23" spans="1:9" s="5" customFormat="1" ht="28.5" customHeight="1" x14ac:dyDescent="0.2">
      <c r="A23" s="82" t="s">
        <v>128</v>
      </c>
      <c r="B23" s="82"/>
      <c r="C23" s="82"/>
      <c r="D23" s="82"/>
      <c r="E23" s="83"/>
      <c r="F23" s="82" t="s">
        <v>1</v>
      </c>
      <c r="G23" s="82"/>
      <c r="H23" s="82"/>
      <c r="I23" s="82"/>
    </row>
    <row r="24" spans="1:9" s="7" customFormat="1" ht="39.75" customHeight="1" x14ac:dyDescent="0.2">
      <c r="A24" s="603" t="s">
        <v>33</v>
      </c>
      <c r="B24" s="603"/>
      <c r="C24" s="603"/>
      <c r="D24" s="603"/>
      <c r="E24" s="84"/>
      <c r="F24" s="601" t="s">
        <v>56</v>
      </c>
      <c r="G24" s="602"/>
      <c r="H24" s="602"/>
      <c r="I24" s="602"/>
    </row>
    <row r="25" spans="1:9" s="5" customFormat="1" ht="54" customHeight="1" x14ac:dyDescent="0.2">
      <c r="A25" s="597" t="s">
        <v>250</v>
      </c>
      <c r="B25" s="597"/>
      <c r="C25" s="597"/>
      <c r="D25" s="598"/>
      <c r="E25" s="598"/>
      <c r="F25" s="598"/>
      <c r="G25" s="598"/>
      <c r="H25" s="598"/>
      <c r="I25" s="598"/>
    </row>
    <row r="26" spans="1:9" s="2" customFormat="1" ht="30.75" customHeight="1" x14ac:dyDescent="0.2">
      <c r="A26" s="590" t="s">
        <v>251</v>
      </c>
      <c r="B26" s="590"/>
      <c r="C26" s="590"/>
      <c r="D26" s="590"/>
      <c r="E26" s="590"/>
      <c r="F26" s="590"/>
      <c r="G26" s="590"/>
      <c r="H26" s="590"/>
      <c r="I26" s="590"/>
    </row>
    <row r="27" spans="1:9" s="2" customFormat="1" ht="24" customHeight="1" x14ac:dyDescent="0.2">
      <c r="A27" s="5"/>
      <c r="B27" s="5"/>
      <c r="C27" s="6"/>
      <c r="D27" s="5"/>
      <c r="E27" s="6"/>
      <c r="F27" s="5"/>
      <c r="G27" s="5"/>
      <c r="H27" s="5"/>
      <c r="I27" s="5"/>
    </row>
    <row r="28" spans="1:9" s="2" customFormat="1" x14ac:dyDescent="0.2">
      <c r="C28" s="3"/>
      <c r="E28" s="3"/>
    </row>
    <row r="29" spans="1:9" s="2" customFormat="1" x14ac:dyDescent="0.2">
      <c r="C29" s="3"/>
      <c r="E29" s="3"/>
    </row>
    <row r="30" spans="1:9" s="2" customFormat="1" x14ac:dyDescent="0.2">
      <c r="C30" s="3"/>
      <c r="E30" s="3"/>
    </row>
    <row r="31" spans="1:9" s="2" customFormat="1" x14ac:dyDescent="0.2">
      <c r="C31" s="3"/>
      <c r="E31" s="3"/>
    </row>
    <row r="32" spans="1:9" s="2" customFormat="1" x14ac:dyDescent="0.2">
      <c r="C32" s="3"/>
      <c r="E32" s="3"/>
    </row>
    <row r="33" spans="3:5" s="2" customFormat="1" x14ac:dyDescent="0.2">
      <c r="C33" s="3"/>
      <c r="E33" s="3"/>
    </row>
    <row r="34" spans="3:5" s="2" customFormat="1" x14ac:dyDescent="0.2">
      <c r="C34" s="3"/>
      <c r="E34" s="3"/>
    </row>
    <row r="35" spans="3:5" s="2" customFormat="1" x14ac:dyDescent="0.2">
      <c r="C35" s="3"/>
      <c r="E35" s="3"/>
    </row>
    <row r="36" spans="3:5" s="2" customFormat="1" x14ac:dyDescent="0.2">
      <c r="C36" s="3"/>
      <c r="E36" s="3"/>
    </row>
    <row r="37" spans="3:5" s="2" customFormat="1" x14ac:dyDescent="0.2">
      <c r="C37" s="3"/>
      <c r="E37" s="3"/>
    </row>
    <row r="38" spans="3:5" s="2" customFormat="1" x14ac:dyDescent="0.2">
      <c r="C38" s="3"/>
      <c r="E38" s="3"/>
    </row>
    <row r="39" spans="3:5" s="2" customFormat="1" x14ac:dyDescent="0.2">
      <c r="C39" s="3"/>
      <c r="E39" s="3"/>
    </row>
    <row r="40" spans="3:5" s="2" customFormat="1" x14ac:dyDescent="0.2">
      <c r="C40" s="3"/>
      <c r="E40" s="3"/>
    </row>
    <row r="41" spans="3:5" s="2" customFormat="1" x14ac:dyDescent="0.2">
      <c r="C41" s="3"/>
      <c r="E41" s="3"/>
    </row>
    <row r="42" spans="3:5" s="2" customFormat="1" x14ac:dyDescent="0.2">
      <c r="C42" s="3"/>
      <c r="E42" s="3"/>
    </row>
    <row r="43" spans="3:5" s="2" customFormat="1" x14ac:dyDescent="0.2">
      <c r="C43" s="3"/>
      <c r="E43" s="3"/>
    </row>
    <row r="44" spans="3:5" s="2" customFormat="1" x14ac:dyDescent="0.2">
      <c r="C44" s="3"/>
      <c r="E44" s="3"/>
    </row>
    <row r="45" spans="3:5" s="2" customFormat="1" x14ac:dyDescent="0.2">
      <c r="C45" s="3"/>
      <c r="E45" s="3"/>
    </row>
    <row r="46" spans="3:5" s="2" customFormat="1" x14ac:dyDescent="0.2">
      <c r="C46" s="3"/>
      <c r="E46" s="3"/>
    </row>
    <row r="47" spans="3:5" s="2" customFormat="1" x14ac:dyDescent="0.2">
      <c r="C47" s="3"/>
      <c r="E47" s="3"/>
    </row>
    <row r="48" spans="3:5" s="2" customFormat="1" x14ac:dyDescent="0.2">
      <c r="C48" s="3"/>
      <c r="E48" s="3"/>
    </row>
    <row r="49" spans="3:5" s="2" customFormat="1" x14ac:dyDescent="0.2">
      <c r="C49" s="3"/>
      <c r="E49" s="3"/>
    </row>
    <row r="50" spans="3:5" s="2" customFormat="1" x14ac:dyDescent="0.2">
      <c r="C50" s="3"/>
      <c r="E50" s="3"/>
    </row>
    <row r="51" spans="3:5" s="2" customFormat="1" x14ac:dyDescent="0.2">
      <c r="C51" s="3"/>
      <c r="E51" s="3"/>
    </row>
    <row r="52" spans="3:5" s="2" customFormat="1" x14ac:dyDescent="0.2">
      <c r="C52" s="3"/>
      <c r="E52" s="3"/>
    </row>
    <row r="53" spans="3:5" s="2" customFormat="1" x14ac:dyDescent="0.2">
      <c r="C53" s="3"/>
      <c r="E53" s="3"/>
    </row>
    <row r="54" spans="3:5" s="2" customFormat="1" x14ac:dyDescent="0.2">
      <c r="C54" s="3"/>
      <c r="E54" s="3"/>
    </row>
    <row r="55" spans="3:5" s="2" customFormat="1" x14ac:dyDescent="0.2">
      <c r="C55" s="3"/>
      <c r="E55" s="3"/>
    </row>
    <row r="56" spans="3:5" s="2" customFormat="1" x14ac:dyDescent="0.2">
      <c r="C56" s="3"/>
      <c r="E56" s="3"/>
    </row>
    <row r="57" spans="3:5" s="2" customFormat="1" x14ac:dyDescent="0.2">
      <c r="C57" s="3"/>
      <c r="E57" s="3"/>
    </row>
    <row r="58" spans="3:5" s="2" customFormat="1" x14ac:dyDescent="0.2">
      <c r="C58" s="3"/>
      <c r="E58" s="3"/>
    </row>
    <row r="59" spans="3:5" s="2" customFormat="1" x14ac:dyDescent="0.2">
      <c r="C59" s="3"/>
      <c r="E59" s="3"/>
    </row>
    <row r="60" spans="3:5" s="2" customFormat="1" x14ac:dyDescent="0.2">
      <c r="C60" s="3"/>
      <c r="E60" s="3"/>
    </row>
    <row r="61" spans="3:5" s="2" customFormat="1" x14ac:dyDescent="0.2">
      <c r="C61" s="3"/>
      <c r="E61" s="3"/>
    </row>
    <row r="62" spans="3:5" s="2" customFormat="1" x14ac:dyDescent="0.2">
      <c r="C62" s="3"/>
      <c r="E62" s="3"/>
    </row>
    <row r="63" spans="3:5" s="2" customFormat="1" x14ac:dyDescent="0.2">
      <c r="C63" s="3"/>
      <c r="E63" s="3"/>
    </row>
    <row r="64" spans="3:5" s="2" customFormat="1" x14ac:dyDescent="0.2">
      <c r="C64" s="3"/>
      <c r="E64" s="3"/>
    </row>
    <row r="65" spans="3:5" s="2" customFormat="1" x14ac:dyDescent="0.2">
      <c r="C65" s="3"/>
      <c r="E65" s="3"/>
    </row>
    <row r="66" spans="3:5" s="2" customFormat="1" x14ac:dyDescent="0.2">
      <c r="C66" s="3"/>
      <c r="E66" s="3"/>
    </row>
    <row r="67" spans="3:5" s="2" customFormat="1" x14ac:dyDescent="0.2">
      <c r="C67" s="3"/>
      <c r="E67" s="3"/>
    </row>
    <row r="68" spans="3:5" s="2" customFormat="1" x14ac:dyDescent="0.2">
      <c r="C68" s="3"/>
      <c r="E68" s="3"/>
    </row>
    <row r="69" spans="3:5" s="2" customFormat="1" x14ac:dyDescent="0.2">
      <c r="C69" s="3"/>
      <c r="E69" s="3"/>
    </row>
    <row r="70" spans="3:5" s="2" customFormat="1" x14ac:dyDescent="0.2">
      <c r="C70" s="3"/>
      <c r="E70" s="3"/>
    </row>
    <row r="71" spans="3:5" s="2" customFormat="1" x14ac:dyDescent="0.2">
      <c r="C71" s="3"/>
      <c r="E71" s="3"/>
    </row>
    <row r="72" spans="3:5" s="2" customFormat="1" x14ac:dyDescent="0.2">
      <c r="C72" s="3"/>
      <c r="E72" s="3"/>
    </row>
    <row r="73" spans="3:5" s="2" customFormat="1" x14ac:dyDescent="0.2">
      <c r="C73" s="3"/>
      <c r="E73" s="3"/>
    </row>
    <row r="74" spans="3:5" s="2" customFormat="1" x14ac:dyDescent="0.2">
      <c r="C74" s="3"/>
      <c r="E74" s="3"/>
    </row>
    <row r="75" spans="3:5" s="2" customFormat="1" x14ac:dyDescent="0.2">
      <c r="C75" s="3"/>
      <c r="E75" s="3"/>
    </row>
    <row r="76" spans="3:5" s="2" customFormat="1" x14ac:dyDescent="0.2">
      <c r="C76" s="3"/>
      <c r="E76" s="3"/>
    </row>
    <row r="77" spans="3:5" s="2" customFormat="1" x14ac:dyDescent="0.2">
      <c r="C77" s="3"/>
      <c r="E77" s="3"/>
    </row>
    <row r="78" spans="3:5" s="2" customFormat="1" x14ac:dyDescent="0.2">
      <c r="C78" s="3"/>
      <c r="E78" s="3"/>
    </row>
    <row r="79" spans="3:5" s="2" customFormat="1" x14ac:dyDescent="0.2">
      <c r="C79" s="3"/>
      <c r="E79" s="3"/>
    </row>
    <row r="80" spans="3:5" s="2" customFormat="1" x14ac:dyDescent="0.2">
      <c r="C80" s="3"/>
      <c r="E80" s="3"/>
    </row>
    <row r="81" spans="3:5" s="2" customFormat="1" x14ac:dyDescent="0.2">
      <c r="C81" s="3"/>
      <c r="E81" s="3"/>
    </row>
    <row r="82" spans="3:5" s="2" customFormat="1" x14ac:dyDescent="0.2">
      <c r="C82" s="3"/>
      <c r="E82" s="3"/>
    </row>
    <row r="83" spans="3:5" s="2" customFormat="1" x14ac:dyDescent="0.2">
      <c r="C83" s="3"/>
      <c r="E83" s="3"/>
    </row>
    <row r="84" spans="3:5" s="2" customFormat="1" x14ac:dyDescent="0.2">
      <c r="C84" s="3"/>
      <c r="E84" s="3"/>
    </row>
    <row r="85" spans="3:5" s="2" customFormat="1" x14ac:dyDescent="0.2">
      <c r="C85" s="3"/>
      <c r="E85" s="3"/>
    </row>
    <row r="86" spans="3:5" s="2" customFormat="1" x14ac:dyDescent="0.2">
      <c r="C86" s="3"/>
      <c r="E86" s="3"/>
    </row>
    <row r="87" spans="3:5" s="2" customFormat="1" x14ac:dyDescent="0.2">
      <c r="C87" s="3"/>
      <c r="E87" s="3"/>
    </row>
    <row r="88" spans="3:5" s="2" customFormat="1" x14ac:dyDescent="0.2">
      <c r="C88" s="3"/>
      <c r="E88" s="3"/>
    </row>
    <row r="89" spans="3:5" s="2" customFormat="1" x14ac:dyDescent="0.2">
      <c r="C89" s="3"/>
      <c r="E89" s="3"/>
    </row>
    <row r="90" spans="3:5" s="2" customFormat="1" x14ac:dyDescent="0.2">
      <c r="C90" s="3"/>
      <c r="E90" s="3"/>
    </row>
    <row r="91" spans="3:5" s="2" customFormat="1" x14ac:dyDescent="0.2">
      <c r="C91" s="3"/>
      <c r="E91" s="3"/>
    </row>
    <row r="92" spans="3:5" s="2" customFormat="1" x14ac:dyDescent="0.2">
      <c r="C92" s="3"/>
      <c r="E92" s="3"/>
    </row>
    <row r="93" spans="3:5" s="2" customFormat="1" x14ac:dyDescent="0.2">
      <c r="C93" s="3"/>
      <c r="E93" s="3"/>
    </row>
    <row r="94" spans="3:5" s="2" customFormat="1" x14ac:dyDescent="0.2">
      <c r="C94" s="3"/>
      <c r="E94" s="3"/>
    </row>
    <row r="95" spans="3:5" s="2" customFormat="1" x14ac:dyDescent="0.2">
      <c r="C95" s="3"/>
      <c r="E95" s="3"/>
    </row>
    <row r="96" spans="3:5" s="2" customFormat="1" x14ac:dyDescent="0.2">
      <c r="C96" s="3"/>
      <c r="E96" s="3"/>
    </row>
    <row r="97" spans="3:5" s="2" customFormat="1" x14ac:dyDescent="0.2">
      <c r="C97" s="3"/>
      <c r="E97" s="3"/>
    </row>
    <row r="98" spans="3:5" s="2" customFormat="1" x14ac:dyDescent="0.2">
      <c r="C98" s="3"/>
      <c r="E98" s="3"/>
    </row>
    <row r="99" spans="3:5" s="2" customFormat="1" x14ac:dyDescent="0.2">
      <c r="C99" s="3"/>
      <c r="E99" s="3"/>
    </row>
    <row r="100" spans="3:5" s="2" customFormat="1" x14ac:dyDescent="0.2">
      <c r="C100" s="3"/>
      <c r="E100" s="3"/>
    </row>
    <row r="101" spans="3:5" s="2" customFormat="1" x14ac:dyDescent="0.2">
      <c r="C101" s="3"/>
      <c r="E101" s="3"/>
    </row>
    <row r="102" spans="3:5" s="2" customFormat="1" x14ac:dyDescent="0.2">
      <c r="C102" s="3"/>
      <c r="E102" s="3"/>
    </row>
    <row r="103" spans="3:5" s="2" customFormat="1" x14ac:dyDescent="0.2">
      <c r="C103" s="3"/>
      <c r="E103" s="3"/>
    </row>
    <row r="104" spans="3:5" s="2" customFormat="1" x14ac:dyDescent="0.2">
      <c r="C104" s="3"/>
      <c r="E104" s="3"/>
    </row>
    <row r="105" spans="3:5" s="2" customFormat="1" x14ac:dyDescent="0.2">
      <c r="C105" s="3"/>
      <c r="E105" s="3"/>
    </row>
    <row r="106" spans="3:5" s="2" customFormat="1" x14ac:dyDescent="0.2">
      <c r="C106" s="3"/>
      <c r="E106" s="3"/>
    </row>
    <row r="107" spans="3:5" s="2" customFormat="1" x14ac:dyDescent="0.2">
      <c r="C107" s="3"/>
      <c r="E107" s="3"/>
    </row>
    <row r="108" spans="3:5" s="2" customFormat="1" x14ac:dyDescent="0.2">
      <c r="C108" s="3"/>
      <c r="E108" s="3"/>
    </row>
    <row r="109" spans="3:5" s="2" customFormat="1" x14ac:dyDescent="0.2">
      <c r="C109" s="3"/>
      <c r="E109" s="3"/>
    </row>
    <row r="110" spans="3:5" s="2" customFormat="1" x14ac:dyDescent="0.2">
      <c r="C110" s="3"/>
      <c r="E110" s="3"/>
    </row>
  </sheetData>
  <sheetProtection algorithmName="SHA-512" hashValue="d1AeFKrLhn2WFfAPUcEZkRTDcdCwrWwmqf3m6mUQcJyIIHBOcIUE9zKqBImv0Vv+K1uBKPpkeJzgvYZsemxOsw==" saltValue="jkDPXUa+VMMtseTo6iTxPw==" spinCount="100000" sheet="1" formatCells="0" formatColumns="0" formatRows="0" insertColumns="0" insertRows="0" insertHyperlinks="0" deleteColumns="0" deleteRows="0" sort="0" autoFilter="0"/>
  <customSheetViews>
    <customSheetView guid="{0B43FBCB-C830-11DC-8DB8-001B63993140}" showGridLines="0">
      <selection activeCell="H9" sqref="H9"/>
      <pageMargins left="0.46" right="0.32" top="0.984251969" bottom="0.984251969" header="0.4921259845" footer="0.4921259845"/>
      <pageSetup paperSize="9" scale="96" orientation="portrait"/>
      <headerFooter alignWithMargins="0"/>
    </customSheetView>
  </customSheetViews>
  <mergeCells count="39">
    <mergeCell ref="A20:D20"/>
    <mergeCell ref="H7:H8"/>
    <mergeCell ref="C2:I2"/>
    <mergeCell ref="C3:I3"/>
    <mergeCell ref="C4:I4"/>
    <mergeCell ref="A9:C9"/>
    <mergeCell ref="A10:C10"/>
    <mergeCell ref="A11:C11"/>
    <mergeCell ref="A12:C12"/>
    <mergeCell ref="F11:G11"/>
    <mergeCell ref="F12:G12"/>
    <mergeCell ref="F13:G13"/>
    <mergeCell ref="F9:G9"/>
    <mergeCell ref="F10:G10"/>
    <mergeCell ref="A1:I1"/>
    <mergeCell ref="A6:I6"/>
    <mergeCell ref="D7:D8"/>
    <mergeCell ref="I7:I8"/>
    <mergeCell ref="A7:C7"/>
    <mergeCell ref="A8:C8"/>
    <mergeCell ref="E7:E8"/>
    <mergeCell ref="F7:G7"/>
    <mergeCell ref="F8:G8"/>
    <mergeCell ref="A26:I26"/>
    <mergeCell ref="A2:B2"/>
    <mergeCell ref="A3:B3"/>
    <mergeCell ref="A4:B4"/>
    <mergeCell ref="A25:I25"/>
    <mergeCell ref="G22:I22"/>
    <mergeCell ref="F24:I24"/>
    <mergeCell ref="A24:D24"/>
    <mergeCell ref="B22:D22"/>
    <mergeCell ref="A13:C13"/>
    <mergeCell ref="A21:D21"/>
    <mergeCell ref="E16:I16"/>
    <mergeCell ref="A16:D17"/>
    <mergeCell ref="A15:I15"/>
    <mergeCell ref="A18:D18"/>
    <mergeCell ref="A19:D19"/>
  </mergeCells>
  <phoneticPr fontId="6" type="noConversion"/>
  <pageMargins left="0.47244094488188981" right="0.31496062992125984" top="0.51181102362204722" bottom="0.15748031496062992" header="0.19685039370078741" footer="0"/>
  <pageSetup paperSize="9" scale="96" orientation="portrait" r:id="rId1"/>
  <headerFooter alignWithMargins="0">
    <oddHeader>&amp;L&amp;6Bildungsplan zur Verordnung über die berufliche Grundbildung&amp;R&amp;6Anhang 1: 7. Lerndokumentation Betrieb</oddHeader>
    <oddFooter>&amp;L&amp;6OdA Wald Schweiz/ Codoc&amp;R&amp;6 4. Ausgabe, 06.12.2023</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1569C-C7BB-4D58-9FA0-4456F448AFD8}">
  <dimension ref="A1:J45"/>
  <sheetViews>
    <sheetView tabSelected="1" zoomScale="125" zoomScaleNormal="125" workbookViewId="0">
      <selection activeCell="I17" sqref="I17"/>
    </sheetView>
  </sheetViews>
  <sheetFormatPr baseColWidth="10" defaultColWidth="9.140625" defaultRowHeight="15" x14ac:dyDescent="0.25"/>
  <cols>
    <col min="1" max="256" width="11.42578125" style="116" customWidth="1"/>
    <col min="257" max="16384" width="9.140625" style="116"/>
  </cols>
  <sheetData>
    <row r="1" spans="1:10" ht="24" thickBot="1" x14ac:dyDescent="0.3">
      <c r="A1" s="693" t="s">
        <v>225</v>
      </c>
      <c r="B1" s="694"/>
      <c r="C1" s="695"/>
      <c r="D1" s="695"/>
      <c r="E1" s="695"/>
      <c r="F1" s="695"/>
      <c r="G1" s="695"/>
      <c r="H1" s="695"/>
      <c r="I1" s="695"/>
      <c r="J1" s="696"/>
    </row>
    <row r="2" spans="1:10" s="140" customFormat="1" ht="12.75" x14ac:dyDescent="0.2">
      <c r="A2" s="709" t="s">
        <v>45</v>
      </c>
      <c r="B2" s="710"/>
      <c r="C2" s="697" t="str">
        <f>IF('1. Sem. a'!C2="","",'1. Sem. a'!C2:K2)</f>
        <v/>
      </c>
      <c r="D2" s="698"/>
      <c r="E2" s="698"/>
      <c r="F2" s="698"/>
      <c r="G2" s="698"/>
      <c r="H2" s="698"/>
      <c r="I2" s="698"/>
      <c r="J2" s="699"/>
    </row>
    <row r="3" spans="1:10" s="140" customFormat="1" ht="12.75" x14ac:dyDescent="0.2">
      <c r="A3" s="711" t="s">
        <v>224</v>
      </c>
      <c r="B3" s="712"/>
      <c r="C3" s="700" t="str">
        <f>IF('1. Sem. a'!C3="","",'1. Sem. a'!C3:K3)</f>
        <v/>
      </c>
      <c r="D3" s="701"/>
      <c r="E3" s="701"/>
      <c r="F3" s="701"/>
      <c r="G3" s="701"/>
      <c r="H3" s="701"/>
      <c r="I3" s="701"/>
      <c r="J3" s="702"/>
    </row>
    <row r="4" spans="1:10" s="140" customFormat="1" ht="12.75" x14ac:dyDescent="0.2">
      <c r="A4" s="711" t="s">
        <v>223</v>
      </c>
      <c r="B4" s="712"/>
      <c r="C4" s="700" t="str">
        <f>IF('1. Sem. a'!C4="","",'1. Sem. a'!C4:K4)</f>
        <v/>
      </c>
      <c r="D4" s="701"/>
      <c r="E4" s="701"/>
      <c r="F4" s="701"/>
      <c r="G4" s="701"/>
      <c r="H4" s="701"/>
      <c r="I4" s="701"/>
      <c r="J4" s="702"/>
    </row>
    <row r="5" spans="1:10" s="140" customFormat="1" ht="13.5" thickBot="1" x14ac:dyDescent="0.25">
      <c r="A5" s="703" t="s">
        <v>222</v>
      </c>
      <c r="B5" s="704"/>
      <c r="C5" s="141" t="s">
        <v>221</v>
      </c>
      <c r="D5" s="705"/>
      <c r="E5" s="706"/>
      <c r="F5" s="142" t="s">
        <v>220</v>
      </c>
      <c r="G5" s="707"/>
      <c r="H5" s="707"/>
      <c r="I5" s="707"/>
      <c r="J5" s="708"/>
    </row>
    <row r="6" spans="1:10" ht="16.5" thickBot="1" x14ac:dyDescent="0.3">
      <c r="A6" s="674" t="s">
        <v>219</v>
      </c>
      <c r="B6" s="674"/>
      <c r="C6" s="674"/>
      <c r="D6" s="674"/>
      <c r="E6" s="674"/>
      <c r="F6" s="674"/>
      <c r="G6" s="674"/>
      <c r="H6" s="674"/>
      <c r="I6" s="674"/>
      <c r="J6" s="674"/>
    </row>
    <row r="7" spans="1:10" ht="15.75" thickBot="1" x14ac:dyDescent="0.3">
      <c r="A7" s="665" t="s">
        <v>218</v>
      </c>
      <c r="B7" s="666"/>
      <c r="C7" s="666"/>
      <c r="D7" s="666"/>
      <c r="E7" s="666"/>
      <c r="F7" s="666"/>
      <c r="G7" s="666"/>
      <c r="H7" s="667"/>
      <c r="I7" s="683" t="s">
        <v>195</v>
      </c>
      <c r="J7" s="684"/>
    </row>
    <row r="8" spans="1:10" x14ac:dyDescent="0.25">
      <c r="A8" s="668" t="s">
        <v>217</v>
      </c>
      <c r="B8" s="669"/>
      <c r="C8" s="669"/>
      <c r="D8" s="669"/>
      <c r="E8" s="669"/>
      <c r="F8" s="669"/>
      <c r="G8" s="669"/>
      <c r="H8" s="670"/>
      <c r="I8" s="222"/>
      <c r="J8" s="120"/>
    </row>
    <row r="9" spans="1:10" x14ac:dyDescent="0.25">
      <c r="A9" s="671" t="s">
        <v>216</v>
      </c>
      <c r="B9" s="672"/>
      <c r="C9" s="672"/>
      <c r="D9" s="672"/>
      <c r="E9" s="672"/>
      <c r="F9" s="672"/>
      <c r="G9" s="672"/>
      <c r="H9" s="673"/>
      <c r="I9" s="222"/>
      <c r="J9" s="120"/>
    </row>
    <row r="10" spans="1:10" x14ac:dyDescent="0.25">
      <c r="A10" s="671" t="s">
        <v>215</v>
      </c>
      <c r="B10" s="672"/>
      <c r="C10" s="672"/>
      <c r="D10" s="672"/>
      <c r="E10" s="672"/>
      <c r="F10" s="672"/>
      <c r="G10" s="672"/>
      <c r="H10" s="673"/>
      <c r="I10" s="222"/>
      <c r="J10" s="120"/>
    </row>
    <row r="11" spans="1:10" x14ac:dyDescent="0.25">
      <c r="A11" s="671" t="s">
        <v>214</v>
      </c>
      <c r="B11" s="672"/>
      <c r="C11" s="672"/>
      <c r="D11" s="672"/>
      <c r="E11" s="672"/>
      <c r="F11" s="672"/>
      <c r="G11" s="672"/>
      <c r="H11" s="673"/>
      <c r="I11" s="222"/>
      <c r="J11" s="120"/>
    </row>
    <row r="12" spans="1:10" x14ac:dyDescent="0.25">
      <c r="A12" s="671" t="s">
        <v>213</v>
      </c>
      <c r="B12" s="672"/>
      <c r="C12" s="672"/>
      <c r="D12" s="672"/>
      <c r="E12" s="672"/>
      <c r="F12" s="672"/>
      <c r="G12" s="672"/>
      <c r="H12" s="673"/>
      <c r="I12" s="222"/>
      <c r="J12" s="120"/>
    </row>
    <row r="13" spans="1:10" ht="15.75" thickBot="1" x14ac:dyDescent="0.3">
      <c r="A13" s="662" t="s">
        <v>212</v>
      </c>
      <c r="B13" s="663"/>
      <c r="C13" s="663"/>
      <c r="D13" s="663"/>
      <c r="E13" s="663"/>
      <c r="F13" s="663"/>
      <c r="G13" s="663"/>
      <c r="H13" s="664"/>
      <c r="I13" s="222"/>
      <c r="J13" s="120"/>
    </row>
    <row r="14" spans="1:10" ht="15.75" thickBot="1" x14ac:dyDescent="0.3">
      <c r="A14" s="651" t="s">
        <v>211</v>
      </c>
      <c r="B14" s="652"/>
      <c r="C14" s="652"/>
      <c r="D14" s="652"/>
      <c r="E14" s="652"/>
      <c r="F14" s="652"/>
      <c r="G14" s="652"/>
      <c r="H14" s="653"/>
      <c r="I14" s="121">
        <f>SUM(I8:I13)</f>
        <v>0</v>
      </c>
      <c r="J14" s="219">
        <f>ROUND(I14/6/5,1)*5</f>
        <v>0</v>
      </c>
    </row>
    <row r="15" spans="1:10" ht="16.5" thickBot="1" x14ac:dyDescent="0.3">
      <c r="A15" s="674" t="s">
        <v>193</v>
      </c>
      <c r="B15" s="674"/>
      <c r="C15" s="674"/>
      <c r="D15" s="674"/>
      <c r="E15" s="674"/>
      <c r="F15" s="674"/>
      <c r="G15" s="674"/>
      <c r="H15" s="674"/>
      <c r="I15" s="674"/>
      <c r="J15" s="674"/>
    </row>
    <row r="16" spans="1:10" ht="15.75" thickBot="1" x14ac:dyDescent="0.3">
      <c r="A16" s="665" t="s">
        <v>210</v>
      </c>
      <c r="B16" s="666"/>
      <c r="C16" s="666"/>
      <c r="D16" s="666"/>
      <c r="E16" s="666"/>
      <c r="F16" s="666"/>
      <c r="G16" s="666"/>
      <c r="H16" s="667"/>
      <c r="I16" s="683" t="s">
        <v>195</v>
      </c>
      <c r="J16" s="684"/>
    </row>
    <row r="17" spans="1:10" x14ac:dyDescent="0.25">
      <c r="A17" s="668" t="s">
        <v>209</v>
      </c>
      <c r="B17" s="669"/>
      <c r="C17" s="669"/>
      <c r="D17" s="669"/>
      <c r="E17" s="669"/>
      <c r="F17" s="669"/>
      <c r="G17" s="669"/>
      <c r="H17" s="670"/>
      <c r="I17" s="223"/>
      <c r="J17" s="128"/>
    </row>
    <row r="18" spans="1:10" x14ac:dyDescent="0.25">
      <c r="A18" s="671" t="s">
        <v>208</v>
      </c>
      <c r="B18" s="672"/>
      <c r="C18" s="672"/>
      <c r="D18" s="672"/>
      <c r="E18" s="672"/>
      <c r="F18" s="672"/>
      <c r="G18" s="672"/>
      <c r="H18" s="673"/>
      <c r="I18" s="222"/>
      <c r="J18" s="120"/>
    </row>
    <row r="19" spans="1:10" x14ac:dyDescent="0.25">
      <c r="A19" s="671" t="s">
        <v>207</v>
      </c>
      <c r="B19" s="672"/>
      <c r="C19" s="672"/>
      <c r="D19" s="672"/>
      <c r="E19" s="672"/>
      <c r="F19" s="672"/>
      <c r="G19" s="672"/>
      <c r="H19" s="673"/>
      <c r="I19" s="222"/>
      <c r="J19" s="120"/>
    </row>
    <row r="20" spans="1:10" x14ac:dyDescent="0.25">
      <c r="A20" s="671" t="s">
        <v>206</v>
      </c>
      <c r="B20" s="672"/>
      <c r="C20" s="672"/>
      <c r="D20" s="672"/>
      <c r="E20" s="672"/>
      <c r="F20" s="672"/>
      <c r="G20" s="680"/>
      <c r="H20" s="224"/>
      <c r="I20" s="681">
        <f>ROUND((H20+H21)/2/5,1)*5</f>
        <v>0</v>
      </c>
      <c r="J20" s="691"/>
    </row>
    <row r="21" spans="1:10" x14ac:dyDescent="0.25">
      <c r="A21" s="671" t="s">
        <v>226</v>
      </c>
      <c r="B21" s="672"/>
      <c r="C21" s="672"/>
      <c r="D21" s="672"/>
      <c r="E21" s="672"/>
      <c r="F21" s="672"/>
      <c r="G21" s="680"/>
      <c r="H21" s="225"/>
      <c r="I21" s="682"/>
      <c r="J21" s="692"/>
    </row>
    <row r="22" spans="1:10" ht="15.75" thickBot="1" x14ac:dyDescent="0.3">
      <c r="A22" s="662" t="s">
        <v>205</v>
      </c>
      <c r="B22" s="663"/>
      <c r="C22" s="663"/>
      <c r="D22" s="663"/>
      <c r="E22" s="663"/>
      <c r="F22" s="663"/>
      <c r="G22" s="663"/>
      <c r="H22" s="664"/>
      <c r="I22" s="226"/>
      <c r="J22" s="127"/>
    </row>
    <row r="23" spans="1:10" ht="15.75" thickBot="1" x14ac:dyDescent="0.3">
      <c r="A23" s="651" t="s">
        <v>204</v>
      </c>
      <c r="B23" s="652"/>
      <c r="C23" s="652"/>
      <c r="D23" s="652"/>
      <c r="E23" s="652"/>
      <c r="F23" s="652"/>
      <c r="G23" s="652"/>
      <c r="H23" s="653"/>
      <c r="I23" s="122">
        <f>I17+I18+I19+H2+I20+I22</f>
        <v>0</v>
      </c>
      <c r="J23" s="219">
        <f>ROUND(I23/5/5,1)*5</f>
        <v>0</v>
      </c>
    </row>
    <row r="24" spans="1:10" ht="16.5" thickBot="1" x14ac:dyDescent="0.3">
      <c r="A24" s="674" t="s">
        <v>192</v>
      </c>
      <c r="B24" s="674"/>
      <c r="C24" s="674"/>
      <c r="D24" s="674"/>
      <c r="E24" s="674"/>
      <c r="F24" s="674"/>
      <c r="G24" s="674"/>
      <c r="H24" s="674"/>
      <c r="I24" s="674"/>
      <c r="J24" s="674"/>
    </row>
    <row r="25" spans="1:10" ht="15.75" thickBot="1" x14ac:dyDescent="0.3">
      <c r="A25" s="665" t="s">
        <v>231</v>
      </c>
      <c r="B25" s="666"/>
      <c r="C25" s="666"/>
      <c r="D25" s="666"/>
      <c r="E25" s="666"/>
      <c r="F25" s="666"/>
      <c r="G25" s="666"/>
      <c r="H25" s="667"/>
      <c r="I25" s="683" t="s">
        <v>195</v>
      </c>
      <c r="J25" s="684"/>
    </row>
    <row r="26" spans="1:10" x14ac:dyDescent="0.25">
      <c r="A26" s="668" t="s">
        <v>203</v>
      </c>
      <c r="B26" s="669"/>
      <c r="C26" s="669"/>
      <c r="D26" s="669"/>
      <c r="E26" s="669"/>
      <c r="F26" s="669"/>
      <c r="G26" s="669"/>
      <c r="H26" s="670"/>
      <c r="I26" s="220" t="str">
        <f>'Bildungb. 1. S.'!J23</f>
        <v/>
      </c>
      <c r="J26" s="128"/>
    </row>
    <row r="27" spans="1:10" x14ac:dyDescent="0.25">
      <c r="A27" s="671" t="s">
        <v>202</v>
      </c>
      <c r="B27" s="672"/>
      <c r="C27" s="672"/>
      <c r="D27" s="672"/>
      <c r="E27" s="672"/>
      <c r="F27" s="672"/>
      <c r="G27" s="672"/>
      <c r="H27" s="673"/>
      <c r="I27" s="221" t="str">
        <f>'Bildungb. 2. S.'!J23</f>
        <v/>
      </c>
      <c r="J27" s="120"/>
    </row>
    <row r="28" spans="1:10" x14ac:dyDescent="0.25">
      <c r="A28" s="671" t="s">
        <v>201</v>
      </c>
      <c r="B28" s="672"/>
      <c r="C28" s="672"/>
      <c r="D28" s="672"/>
      <c r="E28" s="672"/>
      <c r="F28" s="672"/>
      <c r="G28" s="672"/>
      <c r="H28" s="673"/>
      <c r="I28" s="221" t="str">
        <f>'Bildungb. 3. S.'!J23</f>
        <v/>
      </c>
      <c r="J28" s="120"/>
    </row>
    <row r="29" spans="1:10" x14ac:dyDescent="0.25">
      <c r="A29" s="671" t="s">
        <v>200</v>
      </c>
      <c r="B29" s="672"/>
      <c r="C29" s="672"/>
      <c r="D29" s="672"/>
      <c r="E29" s="672"/>
      <c r="F29" s="672"/>
      <c r="G29" s="672"/>
      <c r="H29" s="673"/>
      <c r="I29" s="221" t="str">
        <f>'Bildungb. 4. S.'!J23</f>
        <v/>
      </c>
      <c r="J29" s="120"/>
    </row>
    <row r="30" spans="1:10" ht="15.75" thickBot="1" x14ac:dyDescent="0.3">
      <c r="A30" s="662" t="s">
        <v>199</v>
      </c>
      <c r="B30" s="663"/>
      <c r="C30" s="663"/>
      <c r="D30" s="663"/>
      <c r="E30" s="663"/>
      <c r="F30" s="663"/>
      <c r="G30" s="663"/>
      <c r="H30" s="664"/>
      <c r="I30" s="221" t="str">
        <f>'Bildungb. 5. S.'!J23</f>
        <v/>
      </c>
      <c r="J30" s="123"/>
    </row>
    <row r="31" spans="1:10" ht="15.75" thickBot="1" x14ac:dyDescent="0.3">
      <c r="A31" s="651" t="s">
        <v>198</v>
      </c>
      <c r="B31" s="652"/>
      <c r="C31" s="652"/>
      <c r="D31" s="652"/>
      <c r="E31" s="652"/>
      <c r="F31" s="652"/>
      <c r="G31" s="652"/>
      <c r="H31" s="653"/>
      <c r="I31" s="121">
        <f>SUM(I26:I30)</f>
        <v>0</v>
      </c>
      <c r="J31" s="219">
        <f>ROUND(I31/5/5,1)*5</f>
        <v>0</v>
      </c>
    </row>
    <row r="32" spans="1:10" ht="16.5" thickBot="1" x14ac:dyDescent="0.3">
      <c r="A32" s="674" t="s">
        <v>197</v>
      </c>
      <c r="B32" s="674"/>
      <c r="C32" s="674"/>
      <c r="D32" s="674"/>
      <c r="E32" s="674"/>
      <c r="F32" s="674"/>
      <c r="G32" s="674"/>
      <c r="H32" s="674"/>
      <c r="I32" s="674"/>
      <c r="J32" s="674"/>
    </row>
    <row r="33" spans="1:10" ht="15.75" thickBot="1" x14ac:dyDescent="0.3">
      <c r="A33" s="675" t="s">
        <v>196</v>
      </c>
      <c r="B33" s="676"/>
      <c r="C33" s="676"/>
      <c r="D33" s="676"/>
      <c r="E33" s="676"/>
      <c r="F33" s="676"/>
      <c r="G33" s="676"/>
      <c r="H33" s="677"/>
      <c r="I33" s="685" t="s">
        <v>195</v>
      </c>
      <c r="J33" s="686"/>
    </row>
    <row r="34" spans="1:10" x14ac:dyDescent="0.25">
      <c r="A34" s="668" t="s">
        <v>194</v>
      </c>
      <c r="B34" s="669"/>
      <c r="C34" s="669"/>
      <c r="D34" s="669"/>
      <c r="E34" s="669"/>
      <c r="F34" s="669"/>
      <c r="G34" s="669"/>
      <c r="H34" s="670"/>
      <c r="I34" s="687">
        <f>J14</f>
        <v>0</v>
      </c>
      <c r="J34" s="688"/>
    </row>
    <row r="35" spans="1:10" x14ac:dyDescent="0.25">
      <c r="A35" s="671" t="s">
        <v>193</v>
      </c>
      <c r="B35" s="672"/>
      <c r="C35" s="672"/>
      <c r="D35" s="672"/>
      <c r="E35" s="672"/>
      <c r="F35" s="672"/>
      <c r="G35" s="672"/>
      <c r="H35" s="673"/>
      <c r="I35" s="689">
        <f>J23</f>
        <v>0</v>
      </c>
      <c r="J35" s="690"/>
    </row>
    <row r="36" spans="1:10" ht="15.75" thickBot="1" x14ac:dyDescent="0.3">
      <c r="A36" s="662" t="s">
        <v>192</v>
      </c>
      <c r="B36" s="663"/>
      <c r="C36" s="663"/>
      <c r="D36" s="663"/>
      <c r="E36" s="663"/>
      <c r="F36" s="663"/>
      <c r="G36" s="663"/>
      <c r="H36" s="664"/>
      <c r="I36" s="678">
        <f>J31</f>
        <v>0</v>
      </c>
      <c r="J36" s="679"/>
    </row>
    <row r="37" spans="1:10" ht="15.75" thickBot="1" x14ac:dyDescent="0.3">
      <c r="A37" s="651" t="s">
        <v>191</v>
      </c>
      <c r="B37" s="652"/>
      <c r="C37" s="652"/>
      <c r="D37" s="652"/>
      <c r="E37" s="652"/>
      <c r="F37" s="652"/>
      <c r="G37" s="652"/>
      <c r="H37" s="653"/>
      <c r="I37" s="658">
        <f>(I34+I35+I36)/3</f>
        <v>0</v>
      </c>
      <c r="J37" s="659"/>
    </row>
    <row r="38" spans="1:10" x14ac:dyDescent="0.25">
      <c r="A38" s="654" t="s">
        <v>190</v>
      </c>
      <c r="B38" s="654"/>
      <c r="C38" s="654"/>
      <c r="D38" s="654"/>
      <c r="E38" s="654"/>
      <c r="F38" s="654" t="s">
        <v>189</v>
      </c>
      <c r="G38" s="654"/>
      <c r="H38" s="654"/>
      <c r="I38" s="654"/>
      <c r="J38" s="654"/>
    </row>
    <row r="39" spans="1:10" x14ac:dyDescent="0.25">
      <c r="A39" s="655"/>
      <c r="B39" s="655"/>
      <c r="C39" s="655"/>
      <c r="D39" s="655"/>
      <c r="E39" s="655"/>
      <c r="F39" s="655"/>
      <c r="G39" s="655"/>
      <c r="H39" s="655"/>
      <c r="I39" s="655"/>
      <c r="J39" s="655"/>
    </row>
    <row r="40" spans="1:10" x14ac:dyDescent="0.25">
      <c r="A40" s="655"/>
      <c r="B40" s="655"/>
      <c r="C40" s="655"/>
      <c r="D40" s="655"/>
      <c r="E40" s="655"/>
      <c r="F40" s="655"/>
      <c r="G40" s="655"/>
      <c r="H40" s="655"/>
      <c r="I40" s="655"/>
      <c r="J40" s="655"/>
    </row>
    <row r="41" spans="1:10" x14ac:dyDescent="0.25">
      <c r="A41" s="655"/>
      <c r="B41" s="655"/>
      <c r="C41" s="655"/>
      <c r="D41" s="655"/>
      <c r="E41" s="655"/>
      <c r="F41" s="660" t="s">
        <v>188</v>
      </c>
      <c r="G41" s="660"/>
      <c r="H41" s="660"/>
      <c r="I41" s="660"/>
      <c r="J41" s="656"/>
    </row>
    <row r="42" spans="1:10" x14ac:dyDescent="0.25">
      <c r="A42" s="655"/>
      <c r="B42" s="655"/>
      <c r="C42" s="655"/>
      <c r="D42" s="655"/>
      <c r="E42" s="655"/>
      <c r="F42" s="660"/>
      <c r="G42" s="660"/>
      <c r="H42" s="660"/>
      <c r="I42" s="660"/>
      <c r="J42" s="656"/>
    </row>
    <row r="43" spans="1:10" x14ac:dyDescent="0.25">
      <c r="A43" s="657" t="s">
        <v>187</v>
      </c>
      <c r="B43" s="657"/>
      <c r="C43" s="661"/>
      <c r="D43" s="661"/>
      <c r="E43" s="661"/>
      <c r="F43" s="660"/>
      <c r="G43" s="660"/>
      <c r="H43" s="660"/>
      <c r="I43" s="660"/>
      <c r="J43" s="656"/>
    </row>
    <row r="44" spans="1:10" x14ac:dyDescent="0.25">
      <c r="A44" s="117"/>
      <c r="B44" s="117"/>
      <c r="C44" s="117"/>
      <c r="D44" s="117"/>
      <c r="E44" s="118"/>
      <c r="F44" s="117"/>
      <c r="G44" s="119"/>
      <c r="H44" s="117"/>
      <c r="I44" s="117"/>
      <c r="J44" s="118"/>
    </row>
    <row r="45" spans="1:10" x14ac:dyDescent="0.25">
      <c r="A45" s="117"/>
      <c r="B45" s="117"/>
      <c r="C45" s="117"/>
      <c r="D45" s="117"/>
      <c r="E45" s="118"/>
      <c r="F45" s="117"/>
      <c r="G45" s="119"/>
      <c r="H45" s="117"/>
      <c r="I45" s="117"/>
      <c r="J45" s="118"/>
    </row>
  </sheetData>
  <sheetProtection algorithmName="SHA-512" hashValue="oda9ZDioj40lBz7kO0dHcdKeeY1imbjJcdADwihlnBj+iPUr4hs0RQvFRa6ObqDeH11JF5S3GoGflltbJIWTtg==" saltValue="wfFtCMk4x5gvncsRhAms4Q==" spinCount="100000" sheet="1" formatCells="0" formatColumns="0" formatRows="0" insertColumns="0" insertRows="0" insertHyperlinks="0" deleteColumns="0" deleteRows="0" sort="0" autoFilter="0"/>
  <mergeCells count="58">
    <mergeCell ref="A1:J1"/>
    <mergeCell ref="C2:J2"/>
    <mergeCell ref="C3:J3"/>
    <mergeCell ref="C4:J4"/>
    <mergeCell ref="A5:B5"/>
    <mergeCell ref="D5:E5"/>
    <mergeCell ref="G5:J5"/>
    <mergeCell ref="A2:B2"/>
    <mergeCell ref="A3:B3"/>
    <mergeCell ref="A4:B4"/>
    <mergeCell ref="A6:J6"/>
    <mergeCell ref="A7:H7"/>
    <mergeCell ref="I7:J7"/>
    <mergeCell ref="A13:H13"/>
    <mergeCell ref="I35:J35"/>
    <mergeCell ref="A8:H8"/>
    <mergeCell ref="A9:H9"/>
    <mergeCell ref="A10:H10"/>
    <mergeCell ref="A11:H11"/>
    <mergeCell ref="A12:H12"/>
    <mergeCell ref="A14:H14"/>
    <mergeCell ref="A15:J15"/>
    <mergeCell ref="A22:H22"/>
    <mergeCell ref="J20:J21"/>
    <mergeCell ref="A23:H23"/>
    <mergeCell ref="I16:J16"/>
    <mergeCell ref="I20:I21"/>
    <mergeCell ref="I25:J25"/>
    <mergeCell ref="I33:J33"/>
    <mergeCell ref="I34:J34"/>
    <mergeCell ref="A24:J24"/>
    <mergeCell ref="A21:G21"/>
    <mergeCell ref="A16:H16"/>
    <mergeCell ref="A17:H17"/>
    <mergeCell ref="A18:H18"/>
    <mergeCell ref="A19:H19"/>
    <mergeCell ref="A20:G20"/>
    <mergeCell ref="A36:H36"/>
    <mergeCell ref="A25:H25"/>
    <mergeCell ref="A26:H26"/>
    <mergeCell ref="A27:H27"/>
    <mergeCell ref="A28:H28"/>
    <mergeCell ref="A29:H29"/>
    <mergeCell ref="A30:H30"/>
    <mergeCell ref="A31:H31"/>
    <mergeCell ref="A32:J32"/>
    <mergeCell ref="A33:H33"/>
    <mergeCell ref="A34:H34"/>
    <mergeCell ref="A35:H35"/>
    <mergeCell ref="I36:J36"/>
    <mergeCell ref="A37:H37"/>
    <mergeCell ref="A38:E42"/>
    <mergeCell ref="F38:J40"/>
    <mergeCell ref="J41:J43"/>
    <mergeCell ref="A43:B43"/>
    <mergeCell ref="I37:J37"/>
    <mergeCell ref="F41:I43"/>
    <mergeCell ref="C43:E43"/>
  </mergeCells>
  <pageMargins left="0.7" right="0.7" top="0.78740157499999996" bottom="0.78740157499999996" header="0.3" footer="0.3"/>
  <pageSetup paperSize="9" scale="75" orientation="portrait" horizontalDpi="300" verticalDpi="300"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8B867-D730-4685-8AF9-F6B3EBC0A972}">
  <dimension ref="A1:L68"/>
  <sheetViews>
    <sheetView showGridLines="0" view="pageLayout" topLeftCell="A9" zoomScaleNormal="120" workbookViewId="0">
      <selection activeCell="F22" sqref="F22:I22"/>
    </sheetView>
  </sheetViews>
  <sheetFormatPr baseColWidth="10" defaultColWidth="11.42578125" defaultRowHeight="12.75" x14ac:dyDescent="0.2"/>
  <cols>
    <col min="1" max="1" width="5.7109375" style="41" customWidth="1"/>
    <col min="2" max="2" width="11.7109375" style="41" customWidth="1"/>
    <col min="3" max="4" width="10.7109375" style="41" customWidth="1"/>
    <col min="5" max="5" width="9.28515625" style="42" customWidth="1"/>
    <col min="6" max="6" width="7.42578125" style="41" customWidth="1"/>
    <col min="7" max="7" width="8.140625" style="41" customWidth="1"/>
    <col min="8" max="8" width="7.7109375" style="41" customWidth="1"/>
    <col min="9" max="9" width="11.140625" style="41" customWidth="1"/>
    <col min="10" max="10" width="8.85546875" style="42" customWidth="1"/>
    <col min="11" max="11" width="6.7109375" style="42" customWidth="1"/>
    <col min="12" max="16384" width="11.42578125" style="41"/>
  </cols>
  <sheetData>
    <row r="1" spans="1:11" s="69" customFormat="1" ht="28.5" customHeight="1" thickBot="1" x14ac:dyDescent="0.25">
      <c r="A1" s="272" t="s">
        <v>23</v>
      </c>
      <c r="B1" s="273"/>
      <c r="C1" s="274"/>
      <c r="D1" s="274"/>
      <c r="E1" s="274"/>
      <c r="F1" s="274"/>
      <c r="G1" s="274"/>
      <c r="H1" s="274"/>
      <c r="I1" s="274"/>
      <c r="J1" s="274"/>
      <c r="K1" s="275"/>
    </row>
    <row r="2" spans="1:11" s="43" customFormat="1" ht="15" customHeight="1" x14ac:dyDescent="0.2">
      <c r="A2" s="276" t="s">
        <v>45</v>
      </c>
      <c r="B2" s="277"/>
      <c r="C2" s="278" t="s">
        <v>5</v>
      </c>
      <c r="D2" s="279"/>
      <c r="E2" s="279"/>
      <c r="F2" s="279"/>
      <c r="G2" s="279"/>
      <c r="H2" s="279"/>
      <c r="I2" s="279"/>
      <c r="J2" s="279"/>
      <c r="K2" s="280"/>
    </row>
    <row r="3" spans="1:11" s="43" customFormat="1" ht="15" customHeight="1" x14ac:dyDescent="0.2">
      <c r="A3" s="267" t="s">
        <v>46</v>
      </c>
      <c r="B3" s="268"/>
      <c r="C3" s="269" t="s">
        <v>6</v>
      </c>
      <c r="D3" s="270"/>
      <c r="E3" s="270"/>
      <c r="F3" s="270"/>
      <c r="G3" s="270"/>
      <c r="H3" s="270"/>
      <c r="I3" s="270"/>
      <c r="J3" s="270"/>
      <c r="K3" s="271"/>
    </row>
    <row r="4" spans="1:11" s="43" customFormat="1" ht="15" customHeight="1" x14ac:dyDescent="0.2">
      <c r="A4" s="267" t="s">
        <v>117</v>
      </c>
      <c r="B4" s="268"/>
      <c r="C4" s="269" t="s">
        <v>7</v>
      </c>
      <c r="D4" s="270"/>
      <c r="E4" s="270"/>
      <c r="F4" s="270"/>
      <c r="G4" s="270"/>
      <c r="H4" s="270"/>
      <c r="I4" s="270"/>
      <c r="J4" s="270"/>
      <c r="K4" s="271"/>
    </row>
    <row r="5" spans="1:11" s="43" customFormat="1" ht="15" customHeight="1" thickBot="1" x14ac:dyDescent="0.25">
      <c r="A5" s="281" t="s">
        <v>48</v>
      </c>
      <c r="B5" s="282"/>
      <c r="C5" s="283" t="s">
        <v>24</v>
      </c>
      <c r="D5" s="284"/>
      <c r="E5" s="284"/>
      <c r="F5" s="284"/>
      <c r="G5" s="284"/>
      <c r="H5" s="284"/>
      <c r="I5" s="284"/>
      <c r="J5" s="284"/>
      <c r="K5" s="285"/>
    </row>
    <row r="6" spans="1:11" s="43" customFormat="1" ht="25.5" customHeight="1" thickBot="1" x14ac:dyDescent="0.25">
      <c r="A6" s="286" t="s">
        <v>50</v>
      </c>
      <c r="B6" s="287"/>
      <c r="C6" s="288" t="s">
        <v>130</v>
      </c>
      <c r="D6" s="289"/>
      <c r="E6" s="290"/>
      <c r="F6" s="290"/>
      <c r="G6" s="290"/>
      <c r="H6" s="290"/>
      <c r="I6" s="290"/>
      <c r="J6" s="290"/>
      <c r="K6" s="291"/>
    </row>
    <row r="7" spans="1:11" s="43" customFormat="1" ht="25.5" customHeight="1" thickBot="1" x14ac:dyDescent="0.25">
      <c r="A7" s="292" t="s">
        <v>107</v>
      </c>
      <c r="B7" s="293"/>
      <c r="C7" s="294" t="s">
        <v>10</v>
      </c>
      <c r="D7" s="294"/>
      <c r="E7" s="294"/>
      <c r="F7" s="294"/>
      <c r="G7" s="294"/>
      <c r="H7" s="294"/>
      <c r="I7" s="294"/>
      <c r="J7" s="294"/>
      <c r="K7" s="295"/>
    </row>
    <row r="8" spans="1:11" s="43" customFormat="1" ht="37.5" customHeight="1" thickBot="1" x14ac:dyDescent="0.25">
      <c r="A8" s="296" t="s">
        <v>119</v>
      </c>
      <c r="B8" s="297"/>
      <c r="C8" s="298" t="s">
        <v>105</v>
      </c>
      <c r="D8" s="297"/>
      <c r="E8" s="68" t="s">
        <v>104</v>
      </c>
      <c r="F8" s="299" t="s">
        <v>14</v>
      </c>
      <c r="G8" s="299"/>
      <c r="H8" s="300"/>
      <c r="I8" s="300"/>
      <c r="J8" s="68" t="s">
        <v>13</v>
      </c>
      <c r="K8" s="67" t="s">
        <v>12</v>
      </c>
    </row>
    <row r="9" spans="1:11" s="43" customFormat="1" ht="66" customHeight="1" thickBot="1" x14ac:dyDescent="0.25">
      <c r="A9" s="301" t="s">
        <v>121</v>
      </c>
      <c r="B9" s="302"/>
      <c r="C9" s="303" t="s">
        <v>92</v>
      </c>
      <c r="D9" s="303"/>
      <c r="E9" s="58">
        <v>5</v>
      </c>
      <c r="F9" s="304" t="s">
        <v>93</v>
      </c>
      <c r="G9" s="304"/>
      <c r="H9" s="304"/>
      <c r="I9" s="304"/>
      <c r="J9" s="105">
        <v>4</v>
      </c>
      <c r="K9" s="54">
        <f>IF(J9&gt;E9,"Fehler",SUM(J9))</f>
        <v>4</v>
      </c>
    </row>
    <row r="10" spans="1:11" s="43" customFormat="1" ht="63" customHeight="1" thickBot="1" x14ac:dyDescent="0.25">
      <c r="A10" s="305" t="s">
        <v>122</v>
      </c>
      <c r="B10" s="306"/>
      <c r="C10" s="300" t="s">
        <v>80</v>
      </c>
      <c r="D10" s="300"/>
      <c r="E10" s="55">
        <v>5</v>
      </c>
      <c r="F10" s="307" t="s">
        <v>101</v>
      </c>
      <c r="G10" s="307"/>
      <c r="H10" s="307"/>
      <c r="I10" s="307"/>
      <c r="J10" s="106">
        <v>3</v>
      </c>
      <c r="K10" s="66">
        <f>IF(J10&gt;E10,"Fehler",SUM(J10))</f>
        <v>3</v>
      </c>
    </row>
    <row r="11" spans="1:11" s="43" customFormat="1" ht="39.950000000000003" customHeight="1" x14ac:dyDescent="0.2">
      <c r="A11" s="301" t="s">
        <v>123</v>
      </c>
      <c r="B11" s="308"/>
      <c r="C11" s="313" t="s">
        <v>81</v>
      </c>
      <c r="D11" s="313"/>
      <c r="E11" s="64">
        <v>5</v>
      </c>
      <c r="F11" s="314" t="s">
        <v>102</v>
      </c>
      <c r="G11" s="314"/>
      <c r="H11" s="314"/>
      <c r="I11" s="314"/>
      <c r="J11" s="107">
        <v>4</v>
      </c>
      <c r="K11" s="63" t="str">
        <f>IF(J11&gt;E11,"Fehler","")</f>
        <v/>
      </c>
    </row>
    <row r="12" spans="1:11" s="43" customFormat="1" ht="25.5" customHeight="1" x14ac:dyDescent="0.2">
      <c r="A12" s="309"/>
      <c r="B12" s="310"/>
      <c r="C12" s="315" t="s">
        <v>82</v>
      </c>
      <c r="D12" s="315"/>
      <c r="E12" s="62">
        <v>3</v>
      </c>
      <c r="F12" s="316" t="s">
        <v>40</v>
      </c>
      <c r="G12" s="316"/>
      <c r="H12" s="316"/>
      <c r="I12" s="316"/>
      <c r="J12" s="108">
        <v>3</v>
      </c>
      <c r="K12" s="61" t="str">
        <f>IF(J12&gt;E12,"Fehler","")</f>
        <v/>
      </c>
    </row>
    <row r="13" spans="1:11" s="43" customFormat="1" ht="25.5" customHeight="1" thickBot="1" x14ac:dyDescent="0.25">
      <c r="A13" s="311"/>
      <c r="B13" s="312"/>
      <c r="C13" s="315" t="s">
        <v>83</v>
      </c>
      <c r="D13" s="315"/>
      <c r="E13" s="62">
        <v>2</v>
      </c>
      <c r="F13" s="316" t="s">
        <v>94</v>
      </c>
      <c r="G13" s="316"/>
      <c r="H13" s="316"/>
      <c r="I13" s="316"/>
      <c r="J13" s="108">
        <v>0</v>
      </c>
      <c r="K13" s="57">
        <f>IF(J11&gt;E11,"Fehler",IF(J12&gt;E12,"Fehler",IF(J13&gt;E13,"Fehler",SUM(J11:J13))))</f>
        <v>7</v>
      </c>
    </row>
    <row r="14" spans="1:11" s="43" customFormat="1" ht="45.75" customHeight="1" thickBot="1" x14ac:dyDescent="0.25">
      <c r="A14" s="322" t="s">
        <v>124</v>
      </c>
      <c r="B14" s="323"/>
      <c r="C14" s="313" t="s">
        <v>118</v>
      </c>
      <c r="D14" s="313"/>
      <c r="E14" s="64">
        <v>5</v>
      </c>
      <c r="F14" s="324" t="s">
        <v>97</v>
      </c>
      <c r="G14" s="324"/>
      <c r="H14" s="324"/>
      <c r="I14" s="324"/>
      <c r="J14" s="107">
        <v>4</v>
      </c>
      <c r="K14" s="63" t="str">
        <f>IF(J14&gt;E14,"Fehler","")</f>
        <v/>
      </c>
    </row>
    <row r="15" spans="1:11" s="43" customFormat="1" ht="36" customHeight="1" thickBot="1" x14ac:dyDescent="0.25">
      <c r="A15" s="325"/>
      <c r="B15" s="326"/>
      <c r="C15" s="327" t="s">
        <v>84</v>
      </c>
      <c r="D15" s="327"/>
      <c r="E15" s="65">
        <v>5</v>
      </c>
      <c r="F15" s="328" t="s">
        <v>95</v>
      </c>
      <c r="G15" s="329"/>
      <c r="H15" s="329"/>
      <c r="I15" s="330"/>
      <c r="J15" s="109">
        <v>5</v>
      </c>
      <c r="K15" s="57">
        <f>IF(J14&gt;E14,"Fehler",IF(J15&gt;E15,"Fehler",SUM(J14:J15)))</f>
        <v>9</v>
      </c>
    </row>
    <row r="16" spans="1:11" s="43" customFormat="1" ht="39.950000000000003" customHeight="1" x14ac:dyDescent="0.2">
      <c r="A16" s="322" t="s">
        <v>125</v>
      </c>
      <c r="B16" s="323"/>
      <c r="C16" s="331" t="s">
        <v>85</v>
      </c>
      <c r="D16" s="332"/>
      <c r="E16" s="64">
        <v>10</v>
      </c>
      <c r="F16" s="333" t="s">
        <v>96</v>
      </c>
      <c r="G16" s="334"/>
      <c r="H16" s="334"/>
      <c r="I16" s="335"/>
      <c r="J16" s="107">
        <v>10</v>
      </c>
      <c r="K16" s="63" t="str">
        <f>IF(J16&gt;E16,"Fehler","")</f>
        <v/>
      </c>
    </row>
    <row r="17" spans="1:12" s="43" customFormat="1" ht="42" customHeight="1" x14ac:dyDescent="0.2">
      <c r="A17" s="60"/>
      <c r="B17" s="59"/>
      <c r="C17" s="317" t="s">
        <v>98</v>
      </c>
      <c r="D17" s="318"/>
      <c r="E17" s="62">
        <v>10</v>
      </c>
      <c r="F17" s="319" t="s">
        <v>111</v>
      </c>
      <c r="G17" s="320"/>
      <c r="H17" s="320"/>
      <c r="I17" s="321"/>
      <c r="J17" s="108">
        <v>8</v>
      </c>
      <c r="K17" s="61" t="str">
        <f>IF(J17&gt;E17,"Fehler","")</f>
        <v/>
      </c>
    </row>
    <row r="18" spans="1:12" s="43" customFormat="1" ht="39" customHeight="1" x14ac:dyDescent="0.2">
      <c r="A18" s="60"/>
      <c r="B18" s="59"/>
      <c r="C18" s="317" t="s">
        <v>86</v>
      </c>
      <c r="D18" s="318"/>
      <c r="E18" s="62">
        <v>10</v>
      </c>
      <c r="F18" s="319" t="s">
        <v>99</v>
      </c>
      <c r="G18" s="320"/>
      <c r="H18" s="320"/>
      <c r="I18" s="321"/>
      <c r="J18" s="108">
        <v>10</v>
      </c>
      <c r="K18" s="61" t="str">
        <f>IF(J18&gt;E18,"Fehler","")</f>
        <v/>
      </c>
    </row>
    <row r="19" spans="1:12" s="43" customFormat="1" ht="38.1" customHeight="1" x14ac:dyDescent="0.2">
      <c r="A19" s="60"/>
      <c r="B19" s="59"/>
      <c r="C19" s="317" t="s">
        <v>87</v>
      </c>
      <c r="D19" s="318"/>
      <c r="E19" s="62">
        <v>10</v>
      </c>
      <c r="F19" s="319" t="s">
        <v>103</v>
      </c>
      <c r="G19" s="320"/>
      <c r="H19" s="320"/>
      <c r="I19" s="321"/>
      <c r="J19" s="108">
        <v>7</v>
      </c>
      <c r="K19" s="61" t="str">
        <f>IF(J19&gt;E19,"Fehler","")</f>
        <v/>
      </c>
    </row>
    <row r="20" spans="1:12" s="43" customFormat="1" ht="45.75" customHeight="1" thickBot="1" x14ac:dyDescent="0.25">
      <c r="A20" s="60"/>
      <c r="B20" s="59"/>
      <c r="C20" s="336" t="s">
        <v>88</v>
      </c>
      <c r="D20" s="337"/>
      <c r="E20" s="58">
        <v>10</v>
      </c>
      <c r="F20" s="328" t="s">
        <v>100</v>
      </c>
      <c r="G20" s="329"/>
      <c r="H20" s="329"/>
      <c r="I20" s="330"/>
      <c r="J20" s="105">
        <v>6</v>
      </c>
      <c r="K20" s="57">
        <f>IF(J16&gt;E16,"Fehler",IF(J17&gt;E17,"Fehler",IF(J18&gt;E18,"Fehler",IF(J19&gt;E19,"Fehler",IF(J20&gt;E20,"Fehler",SUM(J16:J20))))))</f>
        <v>41</v>
      </c>
    </row>
    <row r="21" spans="1:12" s="43" customFormat="1" ht="57" customHeight="1" thickBot="1" x14ac:dyDescent="0.25">
      <c r="A21" s="301" t="s">
        <v>126</v>
      </c>
      <c r="B21" s="302"/>
      <c r="C21" s="338" t="s">
        <v>89</v>
      </c>
      <c r="D21" s="338"/>
      <c r="E21" s="56">
        <v>10</v>
      </c>
      <c r="F21" s="339" t="s">
        <v>110</v>
      </c>
      <c r="G21" s="339"/>
      <c r="H21" s="339"/>
      <c r="I21" s="339"/>
      <c r="J21" s="110">
        <v>8</v>
      </c>
      <c r="K21" s="54">
        <f>IF(J21&gt;E21,"Fehler",SUM(J21))</f>
        <v>8</v>
      </c>
    </row>
    <row r="22" spans="1:12" s="43" customFormat="1" ht="38.25" customHeight="1" thickBot="1" x14ac:dyDescent="0.25">
      <c r="A22" s="305" t="s">
        <v>127</v>
      </c>
      <c r="B22" s="342"/>
      <c r="C22" s="300" t="s">
        <v>90</v>
      </c>
      <c r="D22" s="300"/>
      <c r="E22" s="55">
        <v>10</v>
      </c>
      <c r="F22" s="307" t="s">
        <v>112</v>
      </c>
      <c r="G22" s="307"/>
      <c r="H22" s="307"/>
      <c r="I22" s="307"/>
      <c r="J22" s="106">
        <v>5</v>
      </c>
      <c r="K22" s="54">
        <f>IF(J22&gt;E22,"Fehler",SUM(J22))</f>
        <v>5</v>
      </c>
    </row>
    <row r="23" spans="1:12" s="43" customFormat="1" ht="45.75" customHeight="1" thickBot="1" x14ac:dyDescent="0.25">
      <c r="A23" s="296" t="s">
        <v>15</v>
      </c>
      <c r="B23" s="343"/>
      <c r="C23" s="344"/>
      <c r="D23" s="113" t="s">
        <v>91</v>
      </c>
      <c r="E23" s="298" t="s">
        <v>16</v>
      </c>
      <c r="F23" s="344"/>
      <c r="G23" s="344"/>
      <c r="H23" s="53">
        <f>IF(K9="Fehler","Fehler",IF(K10="Fehler","Fehler",IF(K13="Fehler","Fehler",IF(K15="Fehler","Fehler",IF(K20="Fehler","Fehler",IF(K21="Fehler","Fehler",IF(K22="Fehler","Fehler",SUM(J9:J22))))))))</f>
        <v>77</v>
      </c>
      <c r="I23" s="113" t="s">
        <v>18</v>
      </c>
      <c r="J23" s="52" t="s">
        <v>17</v>
      </c>
      <c r="K23" s="51">
        <f>IF(H23="Fehler","Fehler",IF(SUM(K9:K22)=0,"",ROUND(SUM(((H23/100)*5)+1)*2,0)/2))</f>
        <v>5</v>
      </c>
    </row>
    <row r="24" spans="1:12" s="43" customFormat="1" ht="25.5" customHeight="1" x14ac:dyDescent="0.2">
      <c r="A24" s="48" t="s">
        <v>2</v>
      </c>
      <c r="B24" s="345" t="s">
        <v>186</v>
      </c>
      <c r="C24" s="345"/>
      <c r="D24" s="345"/>
      <c r="E24" s="50"/>
      <c r="F24" s="49" t="s">
        <v>242</v>
      </c>
      <c r="G24" s="346">
        <v>45435</v>
      </c>
      <c r="H24" s="347"/>
      <c r="I24" s="347"/>
      <c r="J24" s="347"/>
      <c r="K24" s="347"/>
    </row>
    <row r="25" spans="1:12" s="43" customFormat="1" ht="15" customHeight="1" x14ac:dyDescent="0.2">
      <c r="A25" s="48" t="s">
        <v>128</v>
      </c>
      <c r="B25" s="48"/>
      <c r="C25" s="48"/>
      <c r="D25" s="48"/>
      <c r="E25" s="47"/>
      <c r="F25" s="48" t="s">
        <v>1</v>
      </c>
      <c r="G25" s="48"/>
      <c r="H25" s="48"/>
      <c r="I25" s="48"/>
      <c r="J25" s="47"/>
      <c r="K25" s="47"/>
    </row>
    <row r="26" spans="1:12" s="45" customFormat="1" ht="25.5" customHeight="1" x14ac:dyDescent="0.2">
      <c r="A26" s="111" t="s">
        <v>7</v>
      </c>
      <c r="B26" s="111"/>
      <c r="C26" s="111"/>
      <c r="D26" s="111"/>
      <c r="E26" s="46"/>
      <c r="F26" s="111" t="s">
        <v>5</v>
      </c>
      <c r="G26" s="111"/>
      <c r="H26" s="111"/>
      <c r="I26" s="111"/>
      <c r="J26" s="112"/>
      <c r="K26" s="112"/>
    </row>
    <row r="27" spans="1:12" s="132" customFormat="1" ht="31.5" customHeight="1" x14ac:dyDescent="0.2">
      <c r="A27" s="340" t="s">
        <v>243</v>
      </c>
      <c r="B27" s="340"/>
      <c r="C27" s="341"/>
      <c r="D27" s="341"/>
      <c r="E27" s="341"/>
      <c r="F27" s="341"/>
      <c r="G27" s="341"/>
      <c r="H27" s="341"/>
      <c r="I27" s="341"/>
      <c r="J27" s="341"/>
      <c r="K27" s="341"/>
    </row>
    <row r="28" spans="1:12" s="43" customFormat="1" x14ac:dyDescent="0.2">
      <c r="E28" s="44"/>
      <c r="J28" s="44"/>
      <c r="K28" s="44"/>
    </row>
    <row r="29" spans="1:12" s="43" customFormat="1" x14ac:dyDescent="0.2">
      <c r="A29" s="133" t="s">
        <v>244</v>
      </c>
      <c r="E29" s="44"/>
      <c r="J29" s="44"/>
      <c r="K29" s="134"/>
      <c r="L29" s="134" t="s">
        <v>245</v>
      </c>
    </row>
    <row r="30" spans="1:12" s="43" customFormat="1" x14ac:dyDescent="0.2">
      <c r="E30" s="44"/>
      <c r="J30" s="44"/>
      <c r="K30" s="44"/>
    </row>
    <row r="31" spans="1:12" s="43" customFormat="1" x14ac:dyDescent="0.2">
      <c r="E31" s="44"/>
      <c r="J31" s="44"/>
      <c r="K31" s="44"/>
    </row>
    <row r="32" spans="1:12" s="43" customFormat="1" x14ac:dyDescent="0.2">
      <c r="E32" s="44"/>
      <c r="J32" s="44"/>
      <c r="K32" s="44"/>
    </row>
    <row r="33" spans="5:11" s="43" customFormat="1" x14ac:dyDescent="0.2">
      <c r="E33" s="44"/>
      <c r="J33" s="44"/>
      <c r="K33" s="44"/>
    </row>
    <row r="34" spans="5:11" s="43" customFormat="1" x14ac:dyDescent="0.2">
      <c r="E34" s="44"/>
      <c r="J34" s="44"/>
      <c r="K34" s="44"/>
    </row>
    <row r="35" spans="5:11" s="43" customFormat="1" x14ac:dyDescent="0.2">
      <c r="E35" s="44"/>
      <c r="J35" s="44"/>
      <c r="K35" s="44"/>
    </row>
    <row r="36" spans="5:11" s="43" customFormat="1" x14ac:dyDescent="0.2">
      <c r="E36" s="44"/>
      <c r="J36" s="44"/>
      <c r="K36" s="44"/>
    </row>
    <row r="37" spans="5:11" s="43" customFormat="1" x14ac:dyDescent="0.2">
      <c r="E37" s="44"/>
      <c r="J37" s="44"/>
      <c r="K37" s="44"/>
    </row>
    <row r="38" spans="5:11" s="43" customFormat="1" x14ac:dyDescent="0.2">
      <c r="E38" s="44"/>
      <c r="J38" s="44"/>
      <c r="K38" s="44"/>
    </row>
    <row r="39" spans="5:11" s="43" customFormat="1" x14ac:dyDescent="0.2">
      <c r="E39" s="44"/>
      <c r="J39" s="44"/>
      <c r="K39" s="44"/>
    </row>
    <row r="40" spans="5:11" s="43" customFormat="1" x14ac:dyDescent="0.2">
      <c r="E40" s="44"/>
      <c r="J40" s="44"/>
      <c r="K40" s="44"/>
    </row>
    <row r="41" spans="5:11" s="43" customFormat="1" x14ac:dyDescent="0.2">
      <c r="E41" s="44"/>
      <c r="J41" s="44"/>
      <c r="K41" s="44"/>
    </row>
    <row r="42" spans="5:11" s="43" customFormat="1" x14ac:dyDescent="0.2">
      <c r="E42" s="44"/>
      <c r="J42" s="44"/>
      <c r="K42" s="44"/>
    </row>
    <row r="43" spans="5:11" s="43" customFormat="1" x14ac:dyDescent="0.2">
      <c r="E43" s="44"/>
      <c r="J43" s="44"/>
      <c r="K43" s="44"/>
    </row>
    <row r="44" spans="5:11" s="43" customFormat="1" x14ac:dyDescent="0.2">
      <c r="E44" s="44"/>
      <c r="J44" s="44"/>
      <c r="K44" s="44"/>
    </row>
    <row r="45" spans="5:11" s="43" customFormat="1" x14ac:dyDescent="0.2">
      <c r="E45" s="44"/>
      <c r="J45" s="44"/>
      <c r="K45" s="44"/>
    </row>
    <row r="46" spans="5:11" s="43" customFormat="1" x14ac:dyDescent="0.2">
      <c r="E46" s="44"/>
      <c r="J46" s="44"/>
      <c r="K46" s="44"/>
    </row>
    <row r="47" spans="5:11" s="43" customFormat="1" x14ac:dyDescent="0.2">
      <c r="F47" s="44"/>
      <c r="G47" s="44"/>
    </row>
    <row r="48" spans="5:11" s="43" customFormat="1" x14ac:dyDescent="0.2">
      <c r="F48" s="44"/>
      <c r="G48" s="44"/>
    </row>
    <row r="49" spans="5:11" s="43" customFormat="1" x14ac:dyDescent="0.2">
      <c r="F49" s="44"/>
      <c r="G49" s="44"/>
    </row>
    <row r="50" spans="5:11" s="43" customFormat="1" x14ac:dyDescent="0.2">
      <c r="F50" s="44"/>
      <c r="G50" s="44"/>
    </row>
    <row r="51" spans="5:11" s="43" customFormat="1" x14ac:dyDescent="0.2">
      <c r="F51" s="44"/>
      <c r="G51" s="44"/>
    </row>
    <row r="52" spans="5:11" s="43" customFormat="1" x14ac:dyDescent="0.2">
      <c r="F52" s="44"/>
      <c r="G52" s="44"/>
    </row>
    <row r="53" spans="5:11" s="43" customFormat="1" x14ac:dyDescent="0.2">
      <c r="F53" s="44"/>
      <c r="G53" s="44"/>
    </row>
    <row r="54" spans="5:11" s="43" customFormat="1" x14ac:dyDescent="0.2">
      <c r="F54" s="44"/>
      <c r="G54" s="44"/>
    </row>
    <row r="55" spans="5:11" s="43" customFormat="1" x14ac:dyDescent="0.2">
      <c r="F55" s="44"/>
      <c r="G55" s="44"/>
    </row>
    <row r="56" spans="5:11" s="43" customFormat="1" x14ac:dyDescent="0.2">
      <c r="F56" s="44"/>
      <c r="G56" s="44"/>
    </row>
    <row r="57" spans="5:11" s="43" customFormat="1" x14ac:dyDescent="0.2">
      <c r="F57" s="44"/>
      <c r="G57" s="44"/>
    </row>
    <row r="58" spans="5:11" s="43" customFormat="1" x14ac:dyDescent="0.2">
      <c r="E58" s="44"/>
      <c r="J58" s="44"/>
      <c r="K58" s="44"/>
    </row>
    <row r="59" spans="5:11" s="43" customFormat="1" x14ac:dyDescent="0.2">
      <c r="E59" s="44"/>
      <c r="J59" s="44"/>
      <c r="K59" s="44"/>
    </row>
    <row r="60" spans="5:11" s="43" customFormat="1" x14ac:dyDescent="0.2">
      <c r="E60" s="44"/>
      <c r="J60" s="44"/>
      <c r="K60" s="44"/>
    </row>
    <row r="61" spans="5:11" s="43" customFormat="1" x14ac:dyDescent="0.2">
      <c r="E61" s="44"/>
      <c r="J61" s="44"/>
      <c r="K61" s="44"/>
    </row>
    <row r="62" spans="5:11" s="43" customFormat="1" x14ac:dyDescent="0.2">
      <c r="E62" s="44"/>
      <c r="J62" s="44"/>
      <c r="K62" s="44"/>
    </row>
    <row r="63" spans="5:11" s="43" customFormat="1" x14ac:dyDescent="0.2">
      <c r="E63" s="44"/>
      <c r="J63" s="44"/>
      <c r="K63" s="44"/>
    </row>
    <row r="64" spans="5:11" s="43" customFormat="1" x14ac:dyDescent="0.2">
      <c r="E64" s="44"/>
      <c r="J64" s="44"/>
      <c r="K64" s="44"/>
    </row>
    <row r="65" spans="5:11" s="43" customFormat="1" x14ac:dyDescent="0.2">
      <c r="E65" s="44"/>
      <c r="J65" s="44"/>
      <c r="K65" s="44"/>
    </row>
    <row r="66" spans="5:11" s="43" customFormat="1" x14ac:dyDescent="0.2">
      <c r="E66" s="44"/>
      <c r="J66" s="44"/>
      <c r="K66" s="44"/>
    </row>
    <row r="67" spans="5:11" s="43" customFormat="1" x14ac:dyDescent="0.2">
      <c r="E67" s="44"/>
      <c r="J67" s="44"/>
      <c r="K67" s="44"/>
    </row>
    <row r="68" spans="5:11" s="43" customFormat="1" x14ac:dyDescent="0.2">
      <c r="E68" s="44"/>
      <c r="J68" s="44"/>
      <c r="K68" s="44"/>
    </row>
  </sheetData>
  <sheetProtection algorithmName="SHA-512" hashValue="jlGGTDkb97F1mkohs+QxcdDfvezI0QZajyKWhXbZk09U7ewGhiBKodqNrZUtRA7DIYd0yjuy4kDqs77DMPxm4w==" saltValue="7Mw/txxiDA/j8eX9fKohXg==" spinCount="100000" sheet="1" formatCells="0" formatColumns="0" formatRows="0" insertColumns="0" insertRows="0" insertHyperlinks="0" deleteColumns="0" deleteRows="0" sort="0" autoFilter="0" pivotTables="0"/>
  <mergeCells count="57">
    <mergeCell ref="A27:K27"/>
    <mergeCell ref="A22:B22"/>
    <mergeCell ref="C22:D22"/>
    <mergeCell ref="F22:I22"/>
    <mergeCell ref="A23:C23"/>
    <mergeCell ref="E23:G23"/>
    <mergeCell ref="B24:D24"/>
    <mergeCell ref="G24:K24"/>
    <mergeCell ref="C19:D19"/>
    <mergeCell ref="F19:I19"/>
    <mergeCell ref="C20:D20"/>
    <mergeCell ref="F20:I20"/>
    <mergeCell ref="A21:B21"/>
    <mergeCell ref="C21:D21"/>
    <mergeCell ref="F21:I21"/>
    <mergeCell ref="C18:D18"/>
    <mergeCell ref="F18:I18"/>
    <mergeCell ref="A14:B14"/>
    <mergeCell ref="C14:D14"/>
    <mergeCell ref="F14:I14"/>
    <mergeCell ref="A15:B15"/>
    <mergeCell ref="C15:D15"/>
    <mergeCell ref="F15:I15"/>
    <mergeCell ref="A16:B16"/>
    <mergeCell ref="C16:D16"/>
    <mergeCell ref="F16:I16"/>
    <mergeCell ref="C17:D17"/>
    <mergeCell ref="F17:I17"/>
    <mergeCell ref="A10:B10"/>
    <mergeCell ref="C10:D10"/>
    <mergeCell ref="F10:I10"/>
    <mergeCell ref="A11:B13"/>
    <mergeCell ref="C11:D11"/>
    <mergeCell ref="F11:I11"/>
    <mergeCell ref="C12:D12"/>
    <mergeCell ref="F12:I12"/>
    <mergeCell ref="C13:D13"/>
    <mergeCell ref="F13:I13"/>
    <mergeCell ref="A8:B8"/>
    <mergeCell ref="C8:D8"/>
    <mergeCell ref="F8:I8"/>
    <mergeCell ref="A9:B9"/>
    <mergeCell ref="C9:D9"/>
    <mergeCell ref="F9:I9"/>
    <mergeCell ref="A5:B5"/>
    <mergeCell ref="C5:K5"/>
    <mergeCell ref="A6:B6"/>
    <mergeCell ref="C6:K6"/>
    <mergeCell ref="A7:B7"/>
    <mergeCell ref="C7:K7"/>
    <mergeCell ref="A4:B4"/>
    <mergeCell ref="C4:K4"/>
    <mergeCell ref="A1:K1"/>
    <mergeCell ref="A2:B2"/>
    <mergeCell ref="C2:K2"/>
    <mergeCell ref="A3:B3"/>
    <mergeCell ref="C3:K3"/>
  </mergeCells>
  <pageMargins left="0.51181102362204722" right="0.23622047244094491" top="0.51181102362204722" bottom="0.15583333333333332" header="0.19685039370078741" footer="0"/>
  <pageSetup paperSize="9" scale="85" orientation="portrait" r:id="rId1"/>
  <headerFooter alignWithMargins="0">
    <oddHeader>&amp;L&amp;6Bildungsplan zur Verordnung über die berufliche Grundbildung&amp;R&amp;6Anhang 1: 7. Lerndokumentation Betrieb</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Line="0" autoPict="0">
                <anchor moveWithCells="1">
                  <from>
                    <xdr:col>2</xdr:col>
                    <xdr:colOff>47625</xdr:colOff>
                    <xdr:row>5</xdr:row>
                    <xdr:rowOff>28575</xdr:rowOff>
                  </from>
                  <to>
                    <xdr:col>2</xdr:col>
                    <xdr:colOff>381000</xdr:colOff>
                    <xdr:row>5</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theme="9" tint="0.39997558519241921"/>
  </sheetPr>
  <dimension ref="A1:K69"/>
  <sheetViews>
    <sheetView showGridLines="0" zoomScaleNormal="100" workbookViewId="0">
      <selection activeCell="J9" sqref="J9"/>
    </sheetView>
  </sheetViews>
  <sheetFormatPr baseColWidth="10" defaultColWidth="11.42578125" defaultRowHeight="12.75" x14ac:dyDescent="0.2"/>
  <cols>
    <col min="1" max="1" width="5.7109375" style="8" customWidth="1"/>
    <col min="2" max="2" width="11.7109375" style="8" customWidth="1"/>
    <col min="3" max="4" width="10.7109375" style="8" customWidth="1"/>
    <col min="5" max="5" width="9.28515625" style="9" customWidth="1"/>
    <col min="6" max="6" width="7.42578125" style="8" customWidth="1"/>
    <col min="7" max="7" width="8.140625" style="8" customWidth="1"/>
    <col min="8" max="8" width="7.7109375" style="8" customWidth="1"/>
    <col min="9" max="9" width="11.140625" style="8" customWidth="1"/>
    <col min="10" max="10" width="8.140625" style="9" customWidth="1"/>
    <col min="11" max="11" width="6.7109375" style="9" customWidth="1"/>
    <col min="12" max="16384" width="11.42578125" style="8"/>
  </cols>
  <sheetData>
    <row r="1" spans="1:11" s="4" customFormat="1" ht="28.5" customHeight="1" thickBot="1" x14ac:dyDescent="0.25">
      <c r="A1" s="388" t="s">
        <v>43</v>
      </c>
      <c r="B1" s="389"/>
      <c r="C1" s="390"/>
      <c r="D1" s="390"/>
      <c r="E1" s="390"/>
      <c r="F1" s="390"/>
      <c r="G1" s="390"/>
      <c r="H1" s="390"/>
      <c r="I1" s="390"/>
      <c r="J1" s="390"/>
      <c r="K1" s="391"/>
    </row>
    <row r="2" spans="1:11" s="5" customFormat="1" ht="20.100000000000001" customHeight="1" x14ac:dyDescent="0.2">
      <c r="A2" s="396" t="s">
        <v>45</v>
      </c>
      <c r="B2" s="397"/>
      <c r="C2" s="402"/>
      <c r="D2" s="403"/>
      <c r="E2" s="403"/>
      <c r="F2" s="403"/>
      <c r="G2" s="403"/>
      <c r="H2" s="403"/>
      <c r="I2" s="403"/>
      <c r="J2" s="403"/>
      <c r="K2" s="404"/>
    </row>
    <row r="3" spans="1:11" s="5" customFormat="1" ht="20.100000000000001" customHeight="1" x14ac:dyDescent="0.2">
      <c r="A3" s="398" t="s">
        <v>46</v>
      </c>
      <c r="B3" s="399"/>
      <c r="C3" s="405"/>
      <c r="D3" s="406"/>
      <c r="E3" s="406"/>
      <c r="F3" s="406"/>
      <c r="G3" s="406"/>
      <c r="H3" s="406"/>
      <c r="I3" s="406"/>
      <c r="J3" s="406"/>
      <c r="K3" s="407"/>
    </row>
    <row r="4" spans="1:11" s="5" customFormat="1" ht="20.100000000000001" customHeight="1" x14ac:dyDescent="0.2">
      <c r="A4" s="398" t="s">
        <v>117</v>
      </c>
      <c r="B4" s="399"/>
      <c r="C4" s="405"/>
      <c r="D4" s="406"/>
      <c r="E4" s="406"/>
      <c r="F4" s="406"/>
      <c r="G4" s="406"/>
      <c r="H4" s="406"/>
      <c r="I4" s="406"/>
      <c r="J4" s="406"/>
      <c r="K4" s="407"/>
    </row>
    <row r="5" spans="1:11" s="5" customFormat="1" ht="20.100000000000001" customHeight="1" thickBot="1" x14ac:dyDescent="0.25">
      <c r="A5" s="400" t="s">
        <v>48</v>
      </c>
      <c r="B5" s="401"/>
      <c r="C5" s="408"/>
      <c r="D5" s="409"/>
      <c r="E5" s="409"/>
      <c r="F5" s="409"/>
      <c r="G5" s="409"/>
      <c r="H5" s="409"/>
      <c r="I5" s="409"/>
      <c r="J5" s="409"/>
      <c r="K5" s="410"/>
    </row>
    <row r="6" spans="1:11" s="5" customFormat="1" ht="20.100000000000001" customHeight="1" thickBot="1" x14ac:dyDescent="0.25">
      <c r="A6" s="411" t="s">
        <v>50</v>
      </c>
      <c r="B6" s="412"/>
      <c r="C6" s="392" t="s">
        <v>131</v>
      </c>
      <c r="D6" s="393"/>
      <c r="E6" s="394"/>
      <c r="F6" s="394"/>
      <c r="G6" s="394"/>
      <c r="H6" s="394"/>
      <c r="I6" s="394"/>
      <c r="J6" s="394"/>
      <c r="K6" s="395"/>
    </row>
    <row r="7" spans="1:11" s="5" customFormat="1" ht="25.5" customHeight="1" thickBot="1" x14ac:dyDescent="0.25">
      <c r="A7" s="423" t="s">
        <v>106</v>
      </c>
      <c r="B7" s="424"/>
      <c r="C7" s="426" t="s">
        <v>10</v>
      </c>
      <c r="D7" s="426"/>
      <c r="E7" s="426"/>
      <c r="F7" s="426"/>
      <c r="G7" s="426"/>
      <c r="H7" s="426"/>
      <c r="I7" s="426"/>
      <c r="J7" s="426"/>
      <c r="K7" s="427"/>
    </row>
    <row r="8" spans="1:11" s="5" customFormat="1" ht="30" customHeight="1" thickBot="1" x14ac:dyDescent="0.25">
      <c r="A8" s="373" t="s">
        <v>119</v>
      </c>
      <c r="B8" s="425"/>
      <c r="C8" s="385" t="s">
        <v>105</v>
      </c>
      <c r="D8" s="425"/>
      <c r="E8" s="17" t="s">
        <v>104</v>
      </c>
      <c r="F8" s="385" t="s">
        <v>14</v>
      </c>
      <c r="G8" s="374"/>
      <c r="H8" s="374"/>
      <c r="I8" s="425"/>
      <c r="J8" s="17" t="s">
        <v>13</v>
      </c>
      <c r="K8" s="18" t="s">
        <v>12</v>
      </c>
    </row>
    <row r="9" spans="1:11" s="5" customFormat="1" ht="54" customHeight="1" thickBot="1" x14ac:dyDescent="0.25">
      <c r="A9" s="361" t="s">
        <v>129</v>
      </c>
      <c r="B9" s="386"/>
      <c r="C9" s="428" t="s">
        <v>92</v>
      </c>
      <c r="D9" s="428"/>
      <c r="E9" s="19">
        <v>5</v>
      </c>
      <c r="F9" s="429"/>
      <c r="G9" s="429"/>
      <c r="H9" s="429"/>
      <c r="I9" s="429"/>
      <c r="J9" s="85"/>
      <c r="K9" s="20">
        <f>IF(J9&gt;E9,"Fehler",SUM(J9))</f>
        <v>0</v>
      </c>
    </row>
    <row r="10" spans="1:11" s="5" customFormat="1" ht="63" customHeight="1" thickBot="1" x14ac:dyDescent="0.25">
      <c r="A10" s="380" t="s">
        <v>122</v>
      </c>
      <c r="B10" s="430"/>
      <c r="C10" s="377" t="s">
        <v>80</v>
      </c>
      <c r="D10" s="377"/>
      <c r="E10" s="21">
        <v>5</v>
      </c>
      <c r="F10" s="379"/>
      <c r="G10" s="379"/>
      <c r="H10" s="379"/>
      <c r="I10" s="379"/>
      <c r="J10" s="86"/>
      <c r="K10" s="22">
        <f>IF(J10&gt;E10,"Fehler",SUM(J10))</f>
        <v>0</v>
      </c>
    </row>
    <row r="11" spans="1:11" s="5" customFormat="1" ht="39" customHeight="1" x14ac:dyDescent="0.2">
      <c r="A11" s="361" t="s">
        <v>133</v>
      </c>
      <c r="B11" s="362"/>
      <c r="C11" s="421" t="s">
        <v>81</v>
      </c>
      <c r="D11" s="421"/>
      <c r="E11" s="23">
        <v>5</v>
      </c>
      <c r="F11" s="422"/>
      <c r="G11" s="422"/>
      <c r="H11" s="422"/>
      <c r="I11" s="422"/>
      <c r="J11" s="87"/>
      <c r="K11" s="24" t="str">
        <f>IF(J11&gt;E11,"Fehler","")</f>
        <v/>
      </c>
    </row>
    <row r="12" spans="1:11" s="5" customFormat="1" ht="35.1" customHeight="1" x14ac:dyDescent="0.2">
      <c r="A12" s="363"/>
      <c r="B12" s="364"/>
      <c r="C12" s="419" t="s">
        <v>82</v>
      </c>
      <c r="D12" s="419"/>
      <c r="E12" s="25">
        <v>3</v>
      </c>
      <c r="F12" s="418"/>
      <c r="G12" s="418"/>
      <c r="H12" s="418"/>
      <c r="I12" s="418"/>
      <c r="J12" s="88"/>
      <c r="K12" s="26" t="str">
        <f t="shared" ref="K12:K14" si="0">IF(J12&gt;E12,"Fehler","")</f>
        <v/>
      </c>
    </row>
    <row r="13" spans="1:11" s="5" customFormat="1" ht="33.950000000000003" customHeight="1" thickBot="1" x14ac:dyDescent="0.25">
      <c r="A13" s="365"/>
      <c r="B13" s="366"/>
      <c r="C13" s="419" t="s">
        <v>83</v>
      </c>
      <c r="D13" s="419"/>
      <c r="E13" s="25">
        <v>2</v>
      </c>
      <c r="F13" s="418"/>
      <c r="G13" s="418"/>
      <c r="H13" s="418"/>
      <c r="I13" s="418"/>
      <c r="J13" s="88"/>
      <c r="K13" s="27">
        <f>IF(J11&gt;E11,"Fehler",IF(J12&gt;E12,"Fehler",IF(J13&gt;E13,"Fehler",SUM(J11:J13))))</f>
        <v>0</v>
      </c>
    </row>
    <row r="14" spans="1:11" s="5" customFormat="1" ht="36" customHeight="1" x14ac:dyDescent="0.2">
      <c r="A14" s="367" t="s">
        <v>124</v>
      </c>
      <c r="B14" s="368"/>
      <c r="C14" s="421" t="s">
        <v>118</v>
      </c>
      <c r="D14" s="421"/>
      <c r="E14" s="23">
        <v>5</v>
      </c>
      <c r="F14" s="413"/>
      <c r="G14" s="414"/>
      <c r="H14" s="414"/>
      <c r="I14" s="415"/>
      <c r="J14" s="87"/>
      <c r="K14" s="24" t="str">
        <f t="shared" si="0"/>
        <v/>
      </c>
    </row>
    <row r="15" spans="1:11" s="5" customFormat="1" ht="38.1" customHeight="1" thickBot="1" x14ac:dyDescent="0.25">
      <c r="A15" s="416"/>
      <c r="B15" s="417"/>
      <c r="C15" s="420" t="s">
        <v>84</v>
      </c>
      <c r="D15" s="420"/>
      <c r="E15" s="28">
        <v>5</v>
      </c>
      <c r="F15" s="354"/>
      <c r="G15" s="355"/>
      <c r="H15" s="355"/>
      <c r="I15" s="356"/>
      <c r="J15" s="89"/>
      <c r="K15" s="27">
        <f>IF(J14&gt;E14,"Fehler",IF(J15&gt;E15,"Fehler",SUM(J14:J15)))</f>
        <v>0</v>
      </c>
    </row>
    <row r="16" spans="1:11" s="5" customFormat="1" ht="38.1" customHeight="1" x14ac:dyDescent="0.2">
      <c r="A16" s="367" t="s">
        <v>125</v>
      </c>
      <c r="B16" s="368"/>
      <c r="C16" s="369" t="s">
        <v>85</v>
      </c>
      <c r="D16" s="370"/>
      <c r="E16" s="23">
        <v>10</v>
      </c>
      <c r="F16" s="348"/>
      <c r="G16" s="349"/>
      <c r="H16" s="349"/>
      <c r="I16" s="350"/>
      <c r="J16" s="87"/>
      <c r="K16" s="24" t="str">
        <f t="shared" ref="K16:K19" si="1">IF(J16&gt;E16,"Fehler","")</f>
        <v/>
      </c>
    </row>
    <row r="17" spans="1:11" s="5" customFormat="1" ht="39" customHeight="1" x14ac:dyDescent="0.2">
      <c r="A17" s="29"/>
      <c r="B17" s="30"/>
      <c r="C17" s="357" t="s">
        <v>98</v>
      </c>
      <c r="D17" s="358"/>
      <c r="E17" s="25">
        <v>10</v>
      </c>
      <c r="F17" s="351"/>
      <c r="G17" s="352"/>
      <c r="H17" s="352"/>
      <c r="I17" s="353"/>
      <c r="J17" s="88"/>
      <c r="K17" s="26" t="str">
        <f t="shared" si="1"/>
        <v/>
      </c>
    </row>
    <row r="18" spans="1:11" s="5" customFormat="1" ht="35.1" customHeight="1" x14ac:dyDescent="0.2">
      <c r="A18" s="29"/>
      <c r="B18" s="30"/>
      <c r="C18" s="357" t="s">
        <v>86</v>
      </c>
      <c r="D18" s="358"/>
      <c r="E18" s="25">
        <v>10</v>
      </c>
      <c r="F18" s="351"/>
      <c r="G18" s="352"/>
      <c r="H18" s="352"/>
      <c r="I18" s="353"/>
      <c r="J18" s="88"/>
      <c r="K18" s="26" t="str">
        <f t="shared" si="1"/>
        <v/>
      </c>
    </row>
    <row r="19" spans="1:11" s="5" customFormat="1" ht="35.1" customHeight="1" x14ac:dyDescent="0.2">
      <c r="A19" s="29"/>
      <c r="B19" s="30"/>
      <c r="C19" s="357" t="s">
        <v>87</v>
      </c>
      <c r="D19" s="358"/>
      <c r="E19" s="25">
        <v>10</v>
      </c>
      <c r="F19" s="351"/>
      <c r="G19" s="352"/>
      <c r="H19" s="352"/>
      <c r="I19" s="353"/>
      <c r="J19" s="88"/>
      <c r="K19" s="26" t="str">
        <f t="shared" si="1"/>
        <v/>
      </c>
    </row>
    <row r="20" spans="1:11" s="5" customFormat="1" ht="39.950000000000003" customHeight="1" thickBot="1" x14ac:dyDescent="0.25">
      <c r="A20" s="29"/>
      <c r="B20" s="30"/>
      <c r="C20" s="359" t="s">
        <v>88</v>
      </c>
      <c r="D20" s="360"/>
      <c r="E20" s="19">
        <v>10</v>
      </c>
      <c r="F20" s="354"/>
      <c r="G20" s="355"/>
      <c r="H20" s="355"/>
      <c r="I20" s="356"/>
      <c r="J20" s="85"/>
      <c r="K20" s="27">
        <f>IF(J16&gt;E16,"Fehler",IF(J17&gt;E17,"Fehler",IF(J18&gt;E18,"Fehler",IF(J19&gt;E19,"Fehler",IF(J20&gt;E20,"Fehler",SUM(J16:J20))))))</f>
        <v>0</v>
      </c>
    </row>
    <row r="21" spans="1:11" s="5" customFormat="1" ht="47.1" customHeight="1" thickBot="1" x14ac:dyDescent="0.25">
      <c r="A21" s="361" t="s">
        <v>126</v>
      </c>
      <c r="B21" s="386"/>
      <c r="C21" s="376" t="s">
        <v>89</v>
      </c>
      <c r="D21" s="376"/>
      <c r="E21" s="31">
        <v>10</v>
      </c>
      <c r="F21" s="378"/>
      <c r="G21" s="378"/>
      <c r="H21" s="378"/>
      <c r="I21" s="378"/>
      <c r="J21" s="90"/>
      <c r="K21" s="20">
        <f>IF(J21&gt;E21,"Fehler",SUM(J21))</f>
        <v>0</v>
      </c>
    </row>
    <row r="22" spans="1:11" s="5" customFormat="1" ht="39" customHeight="1" thickBot="1" x14ac:dyDescent="0.25">
      <c r="A22" s="380" t="s">
        <v>127</v>
      </c>
      <c r="B22" s="381"/>
      <c r="C22" s="377" t="s">
        <v>90</v>
      </c>
      <c r="D22" s="377"/>
      <c r="E22" s="21">
        <v>10</v>
      </c>
      <c r="F22" s="379"/>
      <c r="G22" s="379"/>
      <c r="H22" s="379"/>
      <c r="I22" s="379"/>
      <c r="J22" s="86"/>
      <c r="K22" s="20">
        <f>IF(J22&gt;E22,"Fehler",SUM(J22))</f>
        <v>0</v>
      </c>
    </row>
    <row r="23" spans="1:11" s="5" customFormat="1" ht="45.75" customHeight="1" thickBot="1" x14ac:dyDescent="0.25">
      <c r="A23" s="373" t="s">
        <v>15</v>
      </c>
      <c r="B23" s="374"/>
      <c r="C23" s="375"/>
      <c r="D23" s="114" t="s">
        <v>91</v>
      </c>
      <c r="E23" s="385" t="s">
        <v>16</v>
      </c>
      <c r="F23" s="375"/>
      <c r="G23" s="375"/>
      <c r="H23" s="32">
        <f>IF(K9="Fehler","Fehler",IF(K10="Fehler","Fehler",IF(K13="Fehler","Fehler",IF(K15="Fehler","Fehler",IF(K20="Fehler","Fehler",IF(K21="Fehler","Fehler",IF(K22="Fehler","Fehler",SUM(J9:J22))))))))</f>
        <v>0</v>
      </c>
      <c r="I23" s="114" t="s">
        <v>18</v>
      </c>
      <c r="J23" s="33" t="s">
        <v>17</v>
      </c>
      <c r="K23" s="34" t="str">
        <f>IF(H23="Fehler","Fehler",IF(SUM(K9:K22)=0,"",ROUND(SUM(((H23/100)*5)+1)*2,0)/2))</f>
        <v/>
      </c>
    </row>
    <row r="24" spans="1:11" s="5" customFormat="1" ht="16.5" customHeight="1" x14ac:dyDescent="0.2">
      <c r="A24" s="35" t="s">
        <v>2</v>
      </c>
      <c r="B24" s="382"/>
      <c r="C24" s="382"/>
      <c r="D24" s="382"/>
      <c r="E24" s="36"/>
      <c r="F24" s="37" t="s">
        <v>120</v>
      </c>
      <c r="G24" s="383"/>
      <c r="H24" s="384"/>
      <c r="I24" s="384"/>
      <c r="J24" s="384"/>
      <c r="K24" s="384"/>
    </row>
    <row r="25" spans="1:11" s="5" customFormat="1" ht="23.25" customHeight="1" x14ac:dyDescent="0.2">
      <c r="A25" s="35" t="s">
        <v>128</v>
      </c>
      <c r="B25" s="35"/>
      <c r="C25" s="35"/>
      <c r="D25" s="35"/>
      <c r="E25" s="38"/>
      <c r="F25" s="35" t="s">
        <v>1</v>
      </c>
      <c r="G25" s="35"/>
      <c r="H25" s="35"/>
      <c r="I25" s="35"/>
      <c r="J25" s="38"/>
      <c r="K25" s="38"/>
    </row>
    <row r="26" spans="1:11" s="5" customFormat="1" ht="15" customHeight="1" x14ac:dyDescent="0.2">
      <c r="A26" s="387"/>
      <c r="B26" s="387"/>
      <c r="C26" s="387"/>
      <c r="D26" s="387"/>
      <c r="E26" s="39"/>
      <c r="F26" s="387"/>
      <c r="G26" s="387"/>
      <c r="H26" s="387"/>
      <c r="I26" s="387"/>
      <c r="J26" s="387"/>
      <c r="K26" s="387"/>
    </row>
    <row r="27" spans="1:11" s="7" customFormat="1" ht="41.25" customHeight="1" x14ac:dyDescent="0.2">
      <c r="A27" s="371" t="s">
        <v>250</v>
      </c>
      <c r="B27" s="371"/>
      <c r="C27" s="372"/>
      <c r="D27" s="372"/>
      <c r="E27" s="372"/>
      <c r="F27" s="372"/>
      <c r="G27" s="372"/>
      <c r="H27" s="372"/>
      <c r="I27" s="372"/>
      <c r="J27" s="372"/>
      <c r="K27" s="372"/>
    </row>
    <row r="28" spans="1:11" s="5" customFormat="1" ht="36.75" customHeight="1" x14ac:dyDescent="0.2">
      <c r="E28" s="6"/>
      <c r="J28" s="6"/>
      <c r="K28" s="6"/>
    </row>
    <row r="29" spans="1:11" s="5" customFormat="1" x14ac:dyDescent="0.2">
      <c r="E29" s="6"/>
      <c r="J29" s="6"/>
      <c r="K29" s="6"/>
    </row>
    <row r="30" spans="1:11" s="5" customFormat="1" x14ac:dyDescent="0.2">
      <c r="E30" s="6"/>
      <c r="J30" s="6"/>
      <c r="K30" s="6"/>
    </row>
    <row r="31" spans="1:11" s="5" customFormat="1" x14ac:dyDescent="0.2">
      <c r="E31" s="6"/>
      <c r="J31" s="6"/>
      <c r="K31" s="6"/>
    </row>
    <row r="32" spans="1:11" s="5" customFormat="1" x14ac:dyDescent="0.2">
      <c r="E32" s="6"/>
      <c r="J32" s="6"/>
      <c r="K32" s="6"/>
    </row>
    <row r="33" spans="5:11" s="5" customFormat="1" x14ac:dyDescent="0.2">
      <c r="E33" s="6"/>
      <c r="J33" s="6"/>
      <c r="K33" s="6"/>
    </row>
    <row r="34" spans="5:11" s="5" customFormat="1" x14ac:dyDescent="0.2">
      <c r="E34" s="6"/>
      <c r="J34" s="6"/>
      <c r="K34" s="6"/>
    </row>
    <row r="35" spans="5:11" s="5" customFormat="1" x14ac:dyDescent="0.2">
      <c r="E35" s="6"/>
      <c r="J35" s="6"/>
      <c r="K35" s="6"/>
    </row>
    <row r="36" spans="5:11" s="5" customFormat="1" x14ac:dyDescent="0.2">
      <c r="E36" s="6"/>
      <c r="J36" s="6"/>
      <c r="K36" s="6"/>
    </row>
    <row r="37" spans="5:11" s="5" customFormat="1" x14ac:dyDescent="0.2">
      <c r="E37" s="6"/>
      <c r="J37" s="6"/>
      <c r="K37" s="6"/>
    </row>
    <row r="38" spans="5:11" s="5" customFormat="1" x14ac:dyDescent="0.2">
      <c r="E38" s="6"/>
      <c r="J38" s="6"/>
      <c r="K38" s="6"/>
    </row>
    <row r="39" spans="5:11" s="5" customFormat="1" x14ac:dyDescent="0.2">
      <c r="E39" s="6"/>
      <c r="J39" s="6"/>
      <c r="K39" s="6"/>
    </row>
    <row r="40" spans="5:11" s="5" customFormat="1" x14ac:dyDescent="0.2">
      <c r="E40" s="6"/>
      <c r="J40" s="6"/>
      <c r="K40" s="6"/>
    </row>
    <row r="41" spans="5:11" s="5" customFormat="1" x14ac:dyDescent="0.2">
      <c r="E41" s="6"/>
      <c r="J41" s="6"/>
      <c r="K41" s="6"/>
    </row>
    <row r="42" spans="5:11" s="5" customFormat="1" x14ac:dyDescent="0.2">
      <c r="E42" s="6"/>
      <c r="J42" s="6"/>
      <c r="K42" s="6"/>
    </row>
    <row r="43" spans="5:11" s="5" customFormat="1" x14ac:dyDescent="0.2">
      <c r="E43" s="6"/>
      <c r="J43" s="6"/>
      <c r="K43" s="6"/>
    </row>
    <row r="44" spans="5:11" s="5" customFormat="1" x14ac:dyDescent="0.2">
      <c r="E44" s="6"/>
      <c r="J44" s="6"/>
      <c r="K44" s="6"/>
    </row>
    <row r="45" spans="5:11" s="5" customFormat="1" x14ac:dyDescent="0.2">
      <c r="E45" s="6"/>
      <c r="J45" s="6"/>
      <c r="K45" s="6"/>
    </row>
    <row r="46" spans="5:11" s="5" customFormat="1" x14ac:dyDescent="0.2">
      <c r="E46" s="6"/>
      <c r="J46" s="6"/>
      <c r="K46" s="6"/>
    </row>
    <row r="47" spans="5:11" s="5" customFormat="1" x14ac:dyDescent="0.2">
      <c r="E47" s="6"/>
      <c r="J47" s="6"/>
      <c r="K47" s="6"/>
    </row>
    <row r="48" spans="5:11" s="5" customFormat="1" x14ac:dyDescent="0.2">
      <c r="E48" s="6"/>
      <c r="J48" s="6"/>
      <c r="K48" s="6"/>
    </row>
    <row r="49" spans="5:11" s="5" customFormat="1" x14ac:dyDescent="0.2">
      <c r="E49" s="6"/>
      <c r="J49" s="6"/>
      <c r="K49" s="6"/>
    </row>
    <row r="50" spans="5:11" s="5" customFormat="1" x14ac:dyDescent="0.2">
      <c r="E50" s="6"/>
      <c r="J50" s="6"/>
      <c r="K50" s="6"/>
    </row>
    <row r="51" spans="5:11" s="5" customFormat="1" x14ac:dyDescent="0.2">
      <c r="E51" s="6"/>
      <c r="J51" s="6"/>
      <c r="K51" s="6"/>
    </row>
    <row r="52" spans="5:11" s="5" customFormat="1" x14ac:dyDescent="0.2">
      <c r="E52" s="6"/>
      <c r="J52" s="6"/>
      <c r="K52" s="6"/>
    </row>
    <row r="53" spans="5:11" s="5" customFormat="1" x14ac:dyDescent="0.2">
      <c r="E53" s="6"/>
      <c r="J53" s="6"/>
      <c r="K53" s="6"/>
    </row>
    <row r="54" spans="5:11" s="5" customFormat="1" x14ac:dyDescent="0.2">
      <c r="E54" s="6"/>
      <c r="J54" s="6"/>
      <c r="K54" s="6"/>
    </row>
    <row r="55" spans="5:11" s="5" customFormat="1" x14ac:dyDescent="0.2">
      <c r="E55" s="6"/>
      <c r="J55" s="6"/>
      <c r="K55" s="6"/>
    </row>
    <row r="56" spans="5:11" s="5" customFormat="1" x14ac:dyDescent="0.2">
      <c r="E56" s="6"/>
      <c r="J56" s="6"/>
      <c r="K56" s="6"/>
    </row>
    <row r="57" spans="5:11" s="5" customFormat="1" x14ac:dyDescent="0.2">
      <c r="E57" s="6"/>
      <c r="J57" s="6"/>
      <c r="K57" s="6"/>
    </row>
    <row r="58" spans="5:11" s="5" customFormat="1" x14ac:dyDescent="0.2">
      <c r="E58" s="6"/>
      <c r="J58" s="6"/>
      <c r="K58" s="6"/>
    </row>
    <row r="59" spans="5:11" s="5" customFormat="1" x14ac:dyDescent="0.2">
      <c r="E59" s="6"/>
      <c r="J59" s="6"/>
      <c r="K59" s="6"/>
    </row>
    <row r="60" spans="5:11" s="5" customFormat="1" x14ac:dyDescent="0.2">
      <c r="E60" s="6"/>
      <c r="J60" s="6"/>
      <c r="K60" s="6"/>
    </row>
    <row r="61" spans="5:11" s="5" customFormat="1" x14ac:dyDescent="0.2">
      <c r="E61" s="6"/>
      <c r="J61" s="6"/>
      <c r="K61" s="6"/>
    </row>
    <row r="62" spans="5:11" s="5" customFormat="1" x14ac:dyDescent="0.2">
      <c r="E62" s="6"/>
      <c r="J62" s="6"/>
      <c r="K62" s="6"/>
    </row>
    <row r="63" spans="5:11" s="5" customFormat="1" x14ac:dyDescent="0.2">
      <c r="E63" s="6"/>
      <c r="J63" s="6"/>
      <c r="K63" s="6"/>
    </row>
    <row r="64" spans="5:11" s="5" customFormat="1" x14ac:dyDescent="0.2">
      <c r="E64" s="6"/>
      <c r="J64" s="6"/>
      <c r="K64" s="6"/>
    </row>
    <row r="65" spans="1:11" s="5" customFormat="1" x14ac:dyDescent="0.2">
      <c r="E65" s="6"/>
      <c r="J65" s="6"/>
      <c r="K65" s="6"/>
    </row>
    <row r="66" spans="1:11" s="5" customFormat="1" x14ac:dyDescent="0.2">
      <c r="E66" s="6"/>
      <c r="J66" s="6"/>
      <c r="K66" s="6"/>
    </row>
    <row r="67" spans="1:11" s="5" customFormat="1" x14ac:dyDescent="0.2">
      <c r="E67" s="6"/>
      <c r="J67" s="6"/>
      <c r="K67" s="6"/>
    </row>
    <row r="68" spans="1:11" s="5" customFormat="1" x14ac:dyDescent="0.2">
      <c r="E68" s="6"/>
      <c r="J68" s="6"/>
      <c r="K68" s="6"/>
    </row>
    <row r="69" spans="1:11" s="5" customFormat="1" x14ac:dyDescent="0.2">
      <c r="A69" s="8"/>
      <c r="B69" s="8"/>
      <c r="C69" s="8"/>
      <c r="D69" s="8"/>
      <c r="E69" s="9"/>
      <c r="F69" s="8"/>
      <c r="G69" s="8"/>
      <c r="H69" s="8"/>
      <c r="I69" s="8"/>
      <c r="J69" s="9"/>
      <c r="K69" s="9"/>
    </row>
  </sheetData>
  <sheetProtection algorithmName="SHA-512" hashValue="X2BcbfPxIchL8vhYP8feOP77ii8sZ+MdleJdu8BTrMNwo0SgNswHvoUX0lTTu8PL1h5NnWobtxyTEDPKyyjn2Q==" saltValue="jihf0XE/40T9WfE0iw3xVw==" spinCount="100000" sheet="1" formatCells="0" formatColumns="0" formatRows="0" insertColumns="0" insertRows="0" insertHyperlinks="0" deleteColumns="0" deleteRows="0" sort="0" autoFilter="0"/>
  <customSheetViews>
    <customSheetView guid="{0B43FBCB-C830-11DC-8DB8-001B63993140}" showGridLines="0">
      <selection activeCell="C3" sqref="C3:K3"/>
      <pageMargins left="0.51" right="0.24" top="0.55000000000000004" bottom="0.17" header="0.21" footer="0.17"/>
      <pageSetup paperSize="9" scale="92" orientation="portrait"/>
      <headerFooter alignWithMargins="0"/>
    </customSheetView>
  </customSheetViews>
  <mergeCells count="59">
    <mergeCell ref="F11:I11"/>
    <mergeCell ref="F12:I12"/>
    <mergeCell ref="C11:D11"/>
    <mergeCell ref="A7:B7"/>
    <mergeCell ref="A8:B8"/>
    <mergeCell ref="A9:B9"/>
    <mergeCell ref="C7:K7"/>
    <mergeCell ref="C9:D9"/>
    <mergeCell ref="C10:D10"/>
    <mergeCell ref="F8:I8"/>
    <mergeCell ref="F9:I9"/>
    <mergeCell ref="F10:I10"/>
    <mergeCell ref="C8:D8"/>
    <mergeCell ref="A10:B10"/>
    <mergeCell ref="F14:I14"/>
    <mergeCell ref="A15:B15"/>
    <mergeCell ref="F13:I13"/>
    <mergeCell ref="C12:D12"/>
    <mergeCell ref="F15:I15"/>
    <mergeCell ref="C13:D13"/>
    <mergeCell ref="C15:D15"/>
    <mergeCell ref="C14:D14"/>
    <mergeCell ref="A1:K1"/>
    <mergeCell ref="C6:K6"/>
    <mergeCell ref="A2:B2"/>
    <mergeCell ref="A3:B3"/>
    <mergeCell ref="A4:B4"/>
    <mergeCell ref="A5:B5"/>
    <mergeCell ref="C2:K2"/>
    <mergeCell ref="C3:K3"/>
    <mergeCell ref="C4:K4"/>
    <mergeCell ref="C5:K5"/>
    <mergeCell ref="A6:B6"/>
    <mergeCell ref="A27:K27"/>
    <mergeCell ref="A23:C23"/>
    <mergeCell ref="C21:D21"/>
    <mergeCell ref="C22:D22"/>
    <mergeCell ref="F21:I21"/>
    <mergeCell ref="F22:I22"/>
    <mergeCell ref="A22:B22"/>
    <mergeCell ref="B24:D24"/>
    <mergeCell ref="G24:K24"/>
    <mergeCell ref="E23:G23"/>
    <mergeCell ref="A21:B21"/>
    <mergeCell ref="A26:D26"/>
    <mergeCell ref="F26:K26"/>
    <mergeCell ref="C19:D19"/>
    <mergeCell ref="C20:D20"/>
    <mergeCell ref="A11:B13"/>
    <mergeCell ref="A16:B16"/>
    <mergeCell ref="C16:D16"/>
    <mergeCell ref="C17:D17"/>
    <mergeCell ref="C18:D18"/>
    <mergeCell ref="A14:B14"/>
    <mergeCell ref="F16:I16"/>
    <mergeCell ref="F17:I17"/>
    <mergeCell ref="F18:I18"/>
    <mergeCell ref="F19:I19"/>
    <mergeCell ref="F20:I20"/>
  </mergeCells>
  <phoneticPr fontId="6" type="noConversion"/>
  <pageMargins left="0.51181102362204722" right="0.23622047244094491" top="0.55118110236220474" bottom="0.15748031496062992" header="0.19685039370078741" footer="0"/>
  <pageSetup paperSize="9" scale="85" orientation="portrait" r:id="rId1"/>
  <headerFooter alignWithMargins="0">
    <oddHeader>&amp;L&amp;6Bildungsplan zur Verordnung über die berufliche Grundbildung&amp;R&amp;6Anhang 1: 7. Lerndokumentation Betrieb</oddHeader>
    <oddFooter>&amp;L&amp;6OdA Wald Schweiz/ Codoc&amp;R&amp;6 4. Ausgabe, 06.12.2023</oddFooter>
  </headerFooter>
  <ignoredErrors>
    <ignoredError sqref="K13 K15 K20"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Line="0" autoPict="0">
                <anchor moveWithCells="1">
                  <from>
                    <xdr:col>2</xdr:col>
                    <xdr:colOff>47625</xdr:colOff>
                    <xdr:row>5</xdr:row>
                    <xdr:rowOff>28575</xdr:rowOff>
                  </from>
                  <to>
                    <xdr:col>2</xdr:col>
                    <xdr:colOff>390525</xdr:colOff>
                    <xdr:row>5</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9" tint="0.39997558519241921"/>
  </sheetPr>
  <dimension ref="A1:K69"/>
  <sheetViews>
    <sheetView showGridLines="0" view="pageLayout" zoomScaleNormal="100" workbookViewId="0">
      <selection activeCell="C6" sqref="C6:D6"/>
    </sheetView>
  </sheetViews>
  <sheetFormatPr baseColWidth="10" defaultColWidth="11.42578125" defaultRowHeight="12.75" x14ac:dyDescent="0.2"/>
  <cols>
    <col min="1" max="1" width="5.7109375" style="8" customWidth="1"/>
    <col min="2" max="2" width="10.42578125" style="8" customWidth="1"/>
    <col min="3" max="4" width="10.7109375" style="8" customWidth="1"/>
    <col min="5" max="5" width="9.28515625" style="9" customWidth="1"/>
    <col min="6" max="6" width="7.42578125" style="8" customWidth="1"/>
    <col min="7" max="7" width="8.140625" style="8" customWidth="1"/>
    <col min="8" max="8" width="6.85546875" style="8" customWidth="1"/>
    <col min="9" max="9" width="13" style="8" customWidth="1"/>
    <col min="10" max="10" width="8.42578125" style="9" customWidth="1"/>
    <col min="11" max="11" width="6.42578125" style="9" customWidth="1"/>
    <col min="12" max="16384" width="11.42578125" style="8"/>
  </cols>
  <sheetData>
    <row r="1" spans="1:11" s="4" customFormat="1" ht="28.5" customHeight="1" thickBot="1" x14ac:dyDescent="0.25">
      <c r="A1" s="388" t="s">
        <v>75</v>
      </c>
      <c r="B1" s="389"/>
      <c r="C1" s="389"/>
      <c r="D1" s="389"/>
      <c r="E1" s="389"/>
      <c r="F1" s="389"/>
      <c r="G1" s="389"/>
      <c r="H1" s="389"/>
      <c r="I1" s="389"/>
      <c r="J1" s="389"/>
      <c r="K1" s="431"/>
    </row>
    <row r="2" spans="1:11" s="5" customFormat="1" ht="20.100000000000001" customHeight="1" x14ac:dyDescent="0.2">
      <c r="A2" s="396" t="s">
        <v>45</v>
      </c>
      <c r="B2" s="442"/>
      <c r="C2" s="449" t="str">
        <f>IF('1. Sem. a'!C2="","",'1. Sem. a'!C2:K2)</f>
        <v/>
      </c>
      <c r="D2" s="450"/>
      <c r="E2" s="450"/>
      <c r="F2" s="450"/>
      <c r="G2" s="450"/>
      <c r="H2" s="450"/>
      <c r="I2" s="450"/>
      <c r="J2" s="450"/>
      <c r="K2" s="451"/>
    </row>
    <row r="3" spans="1:11" s="5" customFormat="1" ht="20.100000000000001" customHeight="1" x14ac:dyDescent="0.2">
      <c r="A3" s="398" t="s">
        <v>46</v>
      </c>
      <c r="B3" s="447"/>
      <c r="C3" s="452" t="str">
        <f>IF('1. Sem. a'!C3="","",'1. Sem. a'!C3:K3)</f>
        <v/>
      </c>
      <c r="D3" s="453"/>
      <c r="E3" s="453"/>
      <c r="F3" s="453"/>
      <c r="G3" s="453"/>
      <c r="H3" s="453"/>
      <c r="I3" s="453"/>
      <c r="J3" s="453"/>
      <c r="K3" s="454"/>
    </row>
    <row r="4" spans="1:11" s="5" customFormat="1" ht="20.100000000000001" customHeight="1" x14ac:dyDescent="0.2">
      <c r="A4" s="398" t="s">
        <v>117</v>
      </c>
      <c r="B4" s="447"/>
      <c r="C4" s="452" t="str">
        <f>IF('1. Sem. a'!C4="","",'1. Sem. a'!C4:K4)</f>
        <v/>
      </c>
      <c r="D4" s="453"/>
      <c r="E4" s="453"/>
      <c r="F4" s="453"/>
      <c r="G4" s="453"/>
      <c r="H4" s="453"/>
      <c r="I4" s="453"/>
      <c r="J4" s="453"/>
      <c r="K4" s="454"/>
    </row>
    <row r="5" spans="1:11" s="5" customFormat="1" ht="20.100000000000001" customHeight="1" thickBot="1" x14ac:dyDescent="0.25">
      <c r="A5" s="400" t="s">
        <v>48</v>
      </c>
      <c r="B5" s="448"/>
      <c r="C5" s="439"/>
      <c r="D5" s="440"/>
      <c r="E5" s="440"/>
      <c r="F5" s="440"/>
      <c r="G5" s="440"/>
      <c r="H5" s="440"/>
      <c r="I5" s="440"/>
      <c r="J5" s="440"/>
      <c r="K5" s="441"/>
    </row>
    <row r="6" spans="1:11" s="5" customFormat="1" ht="16.5" customHeight="1" x14ac:dyDescent="0.2">
      <c r="A6" s="411" t="s">
        <v>50</v>
      </c>
      <c r="B6" s="444"/>
      <c r="C6" s="436" t="s">
        <v>255</v>
      </c>
      <c r="D6" s="437"/>
      <c r="E6" s="432" t="s">
        <v>253</v>
      </c>
      <c r="F6" s="433"/>
      <c r="G6" s="443"/>
      <c r="H6" s="432" t="s">
        <v>254</v>
      </c>
      <c r="I6" s="433"/>
      <c r="J6" s="433"/>
      <c r="K6" s="91"/>
    </row>
    <row r="7" spans="1:11" s="5" customFormat="1" ht="17.100000000000001" customHeight="1" thickBot="1" x14ac:dyDescent="0.25">
      <c r="A7" s="445"/>
      <c r="B7" s="446"/>
      <c r="C7" s="434" t="s">
        <v>256</v>
      </c>
      <c r="D7" s="438"/>
      <c r="E7" s="434" t="s">
        <v>252</v>
      </c>
      <c r="F7" s="435"/>
      <c r="G7" s="438"/>
      <c r="H7" s="434"/>
      <c r="I7" s="435"/>
      <c r="J7" s="435"/>
      <c r="K7" s="92"/>
    </row>
    <row r="8" spans="1:11" s="5" customFormat="1" ht="40.5" customHeight="1" thickBot="1" x14ac:dyDescent="0.25">
      <c r="A8" s="423" t="s">
        <v>108</v>
      </c>
      <c r="B8" s="459"/>
      <c r="C8" s="456" t="s">
        <v>10</v>
      </c>
      <c r="D8" s="457"/>
      <c r="E8" s="457"/>
      <c r="F8" s="457"/>
      <c r="G8" s="457"/>
      <c r="H8" s="457"/>
      <c r="I8" s="457"/>
      <c r="J8" s="457"/>
      <c r="K8" s="458"/>
    </row>
    <row r="9" spans="1:11" s="5" customFormat="1" ht="39.75" customHeight="1" thickBot="1" x14ac:dyDescent="0.25">
      <c r="A9" s="373" t="s">
        <v>119</v>
      </c>
      <c r="B9" s="425"/>
      <c r="C9" s="385" t="s">
        <v>105</v>
      </c>
      <c r="D9" s="425"/>
      <c r="E9" s="17" t="s">
        <v>104</v>
      </c>
      <c r="F9" s="385" t="s">
        <v>14</v>
      </c>
      <c r="G9" s="374"/>
      <c r="H9" s="374"/>
      <c r="I9" s="425"/>
      <c r="J9" s="17" t="s">
        <v>13</v>
      </c>
      <c r="K9" s="18" t="s">
        <v>12</v>
      </c>
    </row>
    <row r="10" spans="1:11" s="5" customFormat="1" ht="54" customHeight="1" thickBot="1" x14ac:dyDescent="0.25">
      <c r="A10" s="361" t="s">
        <v>132</v>
      </c>
      <c r="B10" s="386"/>
      <c r="C10" s="428" t="s">
        <v>92</v>
      </c>
      <c r="D10" s="428"/>
      <c r="E10" s="19">
        <v>5</v>
      </c>
      <c r="F10" s="429"/>
      <c r="G10" s="429"/>
      <c r="H10" s="429"/>
      <c r="I10" s="429"/>
      <c r="J10" s="85"/>
      <c r="K10" s="20">
        <f>IF(J10&gt;E10,"Fehler",SUM(J10))</f>
        <v>0</v>
      </c>
    </row>
    <row r="11" spans="1:11" s="5" customFormat="1" ht="63" customHeight="1" thickBot="1" x14ac:dyDescent="0.25">
      <c r="A11" s="380" t="s">
        <v>122</v>
      </c>
      <c r="B11" s="430"/>
      <c r="C11" s="377" t="s">
        <v>80</v>
      </c>
      <c r="D11" s="377"/>
      <c r="E11" s="21">
        <v>5</v>
      </c>
      <c r="F11" s="379"/>
      <c r="G11" s="379"/>
      <c r="H11" s="379"/>
      <c r="I11" s="379"/>
      <c r="J11" s="86"/>
      <c r="K11" s="22">
        <f>IF(J11&gt;E11,"Fehler",SUM(J11))</f>
        <v>0</v>
      </c>
    </row>
    <row r="12" spans="1:11" s="5" customFormat="1" ht="39" customHeight="1" x14ac:dyDescent="0.2">
      <c r="A12" s="361" t="s">
        <v>133</v>
      </c>
      <c r="B12" s="362"/>
      <c r="C12" s="421" t="s">
        <v>81</v>
      </c>
      <c r="D12" s="421"/>
      <c r="E12" s="23">
        <v>5</v>
      </c>
      <c r="F12" s="422"/>
      <c r="G12" s="422"/>
      <c r="H12" s="422"/>
      <c r="I12" s="422"/>
      <c r="J12" s="87"/>
      <c r="K12" s="24" t="str">
        <f>IF(J12&gt;E12,"Fehler","")</f>
        <v/>
      </c>
    </row>
    <row r="13" spans="1:11" s="5" customFormat="1" ht="35.1" customHeight="1" x14ac:dyDescent="0.2">
      <c r="A13" s="363"/>
      <c r="B13" s="364"/>
      <c r="C13" s="419" t="s">
        <v>82</v>
      </c>
      <c r="D13" s="419"/>
      <c r="E13" s="25">
        <v>3</v>
      </c>
      <c r="F13" s="418"/>
      <c r="G13" s="418"/>
      <c r="H13" s="418"/>
      <c r="I13" s="418"/>
      <c r="J13" s="88"/>
      <c r="K13" s="26" t="str">
        <f t="shared" ref="K13:K15" si="0">IF(J13&gt;E13,"Fehler","")</f>
        <v/>
      </c>
    </row>
    <row r="14" spans="1:11" s="5" customFormat="1" ht="33.950000000000003" customHeight="1" thickBot="1" x14ac:dyDescent="0.25">
      <c r="A14" s="365"/>
      <c r="B14" s="366"/>
      <c r="C14" s="419" t="s">
        <v>83</v>
      </c>
      <c r="D14" s="419"/>
      <c r="E14" s="25">
        <v>2</v>
      </c>
      <c r="F14" s="418"/>
      <c r="G14" s="418"/>
      <c r="H14" s="418"/>
      <c r="I14" s="418"/>
      <c r="J14" s="88"/>
      <c r="K14" s="27">
        <f>IF(J12&gt;E12,"Fehler",IF(J13&gt;E13,"Fehler",IF(J14&gt;E14,"Fehler",SUM(J12:J14))))</f>
        <v>0</v>
      </c>
    </row>
    <row r="15" spans="1:11" s="5" customFormat="1" ht="36" customHeight="1" x14ac:dyDescent="0.2">
      <c r="A15" s="367" t="s">
        <v>124</v>
      </c>
      <c r="B15" s="368"/>
      <c r="C15" s="421" t="s">
        <v>118</v>
      </c>
      <c r="D15" s="421"/>
      <c r="E15" s="23">
        <v>5</v>
      </c>
      <c r="F15" s="413"/>
      <c r="G15" s="414"/>
      <c r="H15" s="414"/>
      <c r="I15" s="415"/>
      <c r="J15" s="87"/>
      <c r="K15" s="24" t="str">
        <f t="shared" si="0"/>
        <v/>
      </c>
    </row>
    <row r="16" spans="1:11" s="5" customFormat="1" ht="38.1" customHeight="1" thickBot="1" x14ac:dyDescent="0.25">
      <c r="A16" s="416"/>
      <c r="B16" s="417"/>
      <c r="C16" s="420" t="s">
        <v>84</v>
      </c>
      <c r="D16" s="420"/>
      <c r="E16" s="28">
        <v>5</v>
      </c>
      <c r="F16" s="354"/>
      <c r="G16" s="355"/>
      <c r="H16" s="355"/>
      <c r="I16" s="356"/>
      <c r="J16" s="89"/>
      <c r="K16" s="27">
        <f>IF(J15&gt;E15,"Fehler",IF(J16&gt;E16,"Fehler",SUM(J15:J16)))</f>
        <v>0</v>
      </c>
    </row>
    <row r="17" spans="1:11" s="5" customFormat="1" ht="38.1" customHeight="1" x14ac:dyDescent="0.2">
      <c r="A17" s="367" t="s">
        <v>125</v>
      </c>
      <c r="B17" s="368"/>
      <c r="C17" s="369" t="s">
        <v>85</v>
      </c>
      <c r="D17" s="370"/>
      <c r="E17" s="23">
        <v>10</v>
      </c>
      <c r="F17" s="348"/>
      <c r="G17" s="349"/>
      <c r="H17" s="349"/>
      <c r="I17" s="350"/>
      <c r="J17" s="87"/>
      <c r="K17" s="24" t="str">
        <f t="shared" ref="K17:K20" si="1">IF(J17&gt;E17,"Fehler","")</f>
        <v/>
      </c>
    </row>
    <row r="18" spans="1:11" s="5" customFormat="1" ht="39" customHeight="1" x14ac:dyDescent="0.2">
      <c r="A18" s="29"/>
      <c r="B18" s="30"/>
      <c r="C18" s="357" t="s">
        <v>98</v>
      </c>
      <c r="D18" s="358"/>
      <c r="E18" s="25">
        <v>10</v>
      </c>
      <c r="F18" s="351"/>
      <c r="G18" s="352"/>
      <c r="H18" s="352"/>
      <c r="I18" s="353"/>
      <c r="J18" s="88"/>
      <c r="K18" s="26" t="str">
        <f t="shared" si="1"/>
        <v/>
      </c>
    </row>
    <row r="19" spans="1:11" s="5" customFormat="1" ht="35.1" customHeight="1" x14ac:dyDescent="0.2">
      <c r="A19" s="29"/>
      <c r="B19" s="30"/>
      <c r="C19" s="357" t="s">
        <v>86</v>
      </c>
      <c r="D19" s="358"/>
      <c r="E19" s="25">
        <v>10</v>
      </c>
      <c r="F19" s="351"/>
      <c r="G19" s="352"/>
      <c r="H19" s="352"/>
      <c r="I19" s="353"/>
      <c r="J19" s="88"/>
      <c r="K19" s="26" t="str">
        <f t="shared" si="1"/>
        <v/>
      </c>
    </row>
    <row r="20" spans="1:11" s="5" customFormat="1" ht="35.1" customHeight="1" x14ac:dyDescent="0.2">
      <c r="A20" s="29"/>
      <c r="B20" s="30"/>
      <c r="C20" s="357" t="s">
        <v>87</v>
      </c>
      <c r="D20" s="358"/>
      <c r="E20" s="25">
        <v>10</v>
      </c>
      <c r="F20" s="351"/>
      <c r="G20" s="352"/>
      <c r="H20" s="352"/>
      <c r="I20" s="353"/>
      <c r="J20" s="88"/>
      <c r="K20" s="26" t="str">
        <f t="shared" si="1"/>
        <v/>
      </c>
    </row>
    <row r="21" spans="1:11" s="5" customFormat="1" ht="39.950000000000003" customHeight="1" thickBot="1" x14ac:dyDescent="0.25">
      <c r="A21" s="29"/>
      <c r="B21" s="30"/>
      <c r="C21" s="359" t="s">
        <v>88</v>
      </c>
      <c r="D21" s="360"/>
      <c r="E21" s="19">
        <v>10</v>
      </c>
      <c r="F21" s="354"/>
      <c r="G21" s="355"/>
      <c r="H21" s="355"/>
      <c r="I21" s="356"/>
      <c r="J21" s="85"/>
      <c r="K21" s="27">
        <f>IF(J17&gt;E17,"Fehler",IF(J18&gt;E18,"Fehler",IF(J19&gt;E19,"Fehler",IF(J20&gt;E20,"Fehler",IF(J21&gt;E21,"Fehler",SUM(J17:J21))))))</f>
        <v>0</v>
      </c>
    </row>
    <row r="22" spans="1:11" s="5" customFormat="1" ht="47.1" customHeight="1" thickBot="1" x14ac:dyDescent="0.25">
      <c r="A22" s="361" t="s">
        <v>126</v>
      </c>
      <c r="B22" s="386"/>
      <c r="C22" s="376" t="s">
        <v>89</v>
      </c>
      <c r="D22" s="376"/>
      <c r="E22" s="31">
        <v>10</v>
      </c>
      <c r="F22" s="378"/>
      <c r="G22" s="378"/>
      <c r="H22" s="378"/>
      <c r="I22" s="378"/>
      <c r="J22" s="90"/>
      <c r="K22" s="20">
        <f>IF(J22&gt;E22,"Fehler",SUM(J22))</f>
        <v>0</v>
      </c>
    </row>
    <row r="23" spans="1:11" s="5" customFormat="1" ht="39" customHeight="1" thickBot="1" x14ac:dyDescent="0.25">
      <c r="A23" s="380" t="s">
        <v>127</v>
      </c>
      <c r="B23" s="381"/>
      <c r="C23" s="377" t="s">
        <v>90</v>
      </c>
      <c r="D23" s="377"/>
      <c r="E23" s="21">
        <v>10</v>
      </c>
      <c r="F23" s="379"/>
      <c r="G23" s="379"/>
      <c r="H23" s="379"/>
      <c r="I23" s="379"/>
      <c r="J23" s="86"/>
      <c r="K23" s="20">
        <f>IF(J23&gt;E23,"Fehler",SUM(J23))</f>
        <v>0</v>
      </c>
    </row>
    <row r="24" spans="1:11" s="5" customFormat="1" ht="45.75" customHeight="1" thickBot="1" x14ac:dyDescent="0.25">
      <c r="A24" s="373" t="s">
        <v>15</v>
      </c>
      <c r="B24" s="374"/>
      <c r="C24" s="375"/>
      <c r="D24" s="114" t="s">
        <v>91</v>
      </c>
      <c r="E24" s="385" t="s">
        <v>16</v>
      </c>
      <c r="F24" s="375"/>
      <c r="G24" s="375"/>
      <c r="H24" s="32">
        <f>IF(K10="Fehler","Fehler",IF(K11="Fehler","Fehler",IF(K14="Fehler","Fehler",IF(K16="Fehler","Fehler",IF(K21="Fehler","Fehler",IF(K22="Fehler","Fehler",IF(K23="Fehler","Fehler",SUM(J10:J23))))))))</f>
        <v>0</v>
      </c>
      <c r="I24" s="114" t="s">
        <v>18</v>
      </c>
      <c r="J24" s="33" t="s">
        <v>17</v>
      </c>
      <c r="K24" s="34" t="str">
        <f>IF(H24="Fehler","Fehler",IF(SUM(K10:K23)=0,"",ROUND(SUM(((H24/100)*5)+1)*2,0)/2))</f>
        <v/>
      </c>
    </row>
    <row r="25" spans="1:11" s="16" customFormat="1" ht="26.25" customHeight="1" x14ac:dyDescent="0.2">
      <c r="A25" s="35" t="s">
        <v>2</v>
      </c>
      <c r="B25" s="455" t="str">
        <f>IF('1. Sem. a'!$B$24="","",'1. Sem. a'!$B$24:$D$24)</f>
        <v/>
      </c>
      <c r="C25" s="455"/>
      <c r="D25" s="455"/>
      <c r="E25" s="36"/>
      <c r="F25" s="37" t="s">
        <v>120</v>
      </c>
      <c r="G25" s="383"/>
      <c r="H25" s="383"/>
      <c r="I25" s="383"/>
      <c r="J25" s="383"/>
      <c r="K25" s="383"/>
    </row>
    <row r="26" spans="1:11" s="16" customFormat="1" ht="15" customHeight="1" x14ac:dyDescent="0.2">
      <c r="A26" s="35" t="s">
        <v>128</v>
      </c>
      <c r="B26" s="35"/>
      <c r="C26" s="35"/>
      <c r="D26" s="35"/>
      <c r="E26" s="38"/>
      <c r="F26" s="35" t="s">
        <v>1</v>
      </c>
      <c r="G26" s="35"/>
      <c r="H26" s="35"/>
      <c r="I26" s="35"/>
      <c r="J26" s="38"/>
      <c r="K26" s="38"/>
    </row>
    <row r="27" spans="1:11" s="143" customFormat="1" ht="24.75" customHeight="1" x14ac:dyDescent="0.2">
      <c r="A27" s="387" t="s">
        <v>134</v>
      </c>
      <c r="B27" s="387"/>
      <c r="C27" s="387"/>
      <c r="D27" s="387"/>
      <c r="E27" s="39"/>
      <c r="F27" s="387" t="s">
        <v>0</v>
      </c>
      <c r="G27" s="387"/>
      <c r="H27" s="387"/>
      <c r="I27" s="387"/>
      <c r="J27" s="387"/>
      <c r="K27" s="387"/>
    </row>
    <row r="28" spans="1:11" s="16" customFormat="1" ht="36.75" customHeight="1" x14ac:dyDescent="0.2">
      <c r="A28" s="371" t="s">
        <v>250</v>
      </c>
      <c r="B28" s="371"/>
      <c r="C28" s="371"/>
      <c r="D28" s="371"/>
      <c r="E28" s="371"/>
      <c r="F28" s="371"/>
      <c r="G28" s="371"/>
      <c r="H28" s="371"/>
      <c r="I28" s="371"/>
      <c r="J28" s="371"/>
      <c r="K28" s="371"/>
    </row>
    <row r="29" spans="1:11" s="5" customFormat="1" x14ac:dyDescent="0.2">
      <c r="E29" s="6"/>
      <c r="J29" s="6"/>
      <c r="K29" s="6"/>
    </row>
    <row r="30" spans="1:11" s="5" customFormat="1" x14ac:dyDescent="0.2">
      <c r="E30" s="6"/>
      <c r="J30" s="6"/>
      <c r="K30" s="6"/>
    </row>
    <row r="31" spans="1:11" s="5" customFormat="1" x14ac:dyDescent="0.2">
      <c r="E31" s="6"/>
      <c r="J31" s="6"/>
      <c r="K31" s="6"/>
    </row>
    <row r="32" spans="1:11" s="5" customFormat="1" x14ac:dyDescent="0.2">
      <c r="E32" s="6"/>
      <c r="J32" s="6"/>
      <c r="K32" s="6"/>
    </row>
    <row r="33" spans="5:11" s="5" customFormat="1" x14ac:dyDescent="0.2">
      <c r="E33" s="6"/>
      <c r="J33" s="6"/>
      <c r="K33" s="6"/>
    </row>
    <row r="34" spans="5:11" s="5" customFormat="1" x14ac:dyDescent="0.2">
      <c r="E34" s="6"/>
      <c r="J34" s="6"/>
      <c r="K34" s="6"/>
    </row>
    <row r="35" spans="5:11" s="5" customFormat="1" x14ac:dyDescent="0.2">
      <c r="E35" s="6"/>
      <c r="J35" s="6"/>
      <c r="K35" s="6"/>
    </row>
    <row r="36" spans="5:11" s="5" customFormat="1" x14ac:dyDescent="0.2">
      <c r="E36" s="6"/>
      <c r="J36" s="6"/>
      <c r="K36" s="6"/>
    </row>
    <row r="37" spans="5:11" s="5" customFormat="1" x14ac:dyDescent="0.2">
      <c r="E37" s="6"/>
      <c r="J37" s="6"/>
      <c r="K37" s="6"/>
    </row>
    <row r="38" spans="5:11" s="5" customFormat="1" x14ac:dyDescent="0.2">
      <c r="E38" s="6"/>
      <c r="J38" s="6"/>
      <c r="K38" s="6"/>
    </row>
    <row r="39" spans="5:11" s="5" customFormat="1" x14ac:dyDescent="0.2">
      <c r="E39" s="6"/>
      <c r="J39" s="6"/>
      <c r="K39" s="6"/>
    </row>
    <row r="40" spans="5:11" s="5" customFormat="1" x14ac:dyDescent="0.2">
      <c r="E40" s="6"/>
      <c r="J40" s="6"/>
      <c r="K40" s="6"/>
    </row>
    <row r="41" spans="5:11" s="5" customFormat="1" x14ac:dyDescent="0.2">
      <c r="E41" s="6"/>
      <c r="J41" s="6"/>
      <c r="K41" s="6"/>
    </row>
    <row r="42" spans="5:11" s="5" customFormat="1" x14ac:dyDescent="0.2">
      <c r="E42" s="6"/>
      <c r="J42" s="6"/>
      <c r="K42" s="6"/>
    </row>
    <row r="43" spans="5:11" s="5" customFormat="1" x14ac:dyDescent="0.2">
      <c r="E43" s="6"/>
      <c r="J43" s="6"/>
      <c r="K43" s="6"/>
    </row>
    <row r="44" spans="5:11" s="5" customFormat="1" x14ac:dyDescent="0.2">
      <c r="E44" s="6"/>
      <c r="J44" s="6"/>
      <c r="K44" s="6"/>
    </row>
    <row r="45" spans="5:11" s="5" customFormat="1" x14ac:dyDescent="0.2">
      <c r="E45" s="6"/>
      <c r="J45" s="6"/>
      <c r="K45" s="6"/>
    </row>
    <row r="46" spans="5:11" s="5" customFormat="1" x14ac:dyDescent="0.2">
      <c r="E46" s="6"/>
      <c r="J46" s="6"/>
      <c r="K46" s="6"/>
    </row>
    <row r="47" spans="5:11" s="5" customFormat="1" x14ac:dyDescent="0.2">
      <c r="E47" s="6"/>
      <c r="J47" s="6"/>
      <c r="K47" s="6"/>
    </row>
    <row r="48" spans="5:11" s="5" customFormat="1" x14ac:dyDescent="0.2">
      <c r="E48" s="6"/>
      <c r="J48" s="6"/>
      <c r="K48" s="6"/>
    </row>
    <row r="49" spans="5:11" s="5" customFormat="1" x14ac:dyDescent="0.2">
      <c r="E49" s="6"/>
      <c r="J49" s="6"/>
      <c r="K49" s="6"/>
    </row>
    <row r="50" spans="5:11" s="5" customFormat="1" x14ac:dyDescent="0.2">
      <c r="E50" s="6"/>
      <c r="J50" s="6"/>
      <c r="K50" s="6"/>
    </row>
    <row r="51" spans="5:11" s="5" customFormat="1" x14ac:dyDescent="0.2">
      <c r="E51" s="6"/>
      <c r="J51" s="6"/>
      <c r="K51" s="6"/>
    </row>
    <row r="52" spans="5:11" s="5" customFormat="1" x14ac:dyDescent="0.2">
      <c r="E52" s="6"/>
      <c r="J52" s="6"/>
      <c r="K52" s="6"/>
    </row>
    <row r="53" spans="5:11" s="5" customFormat="1" x14ac:dyDescent="0.2">
      <c r="E53" s="6"/>
      <c r="J53" s="6"/>
      <c r="K53" s="6"/>
    </row>
    <row r="54" spans="5:11" s="5" customFormat="1" x14ac:dyDescent="0.2">
      <c r="E54" s="6"/>
      <c r="J54" s="6"/>
      <c r="K54" s="6"/>
    </row>
    <row r="55" spans="5:11" s="5" customFormat="1" x14ac:dyDescent="0.2">
      <c r="E55" s="6"/>
      <c r="J55" s="6"/>
      <c r="K55" s="6"/>
    </row>
    <row r="56" spans="5:11" s="5" customFormat="1" x14ac:dyDescent="0.2">
      <c r="E56" s="6"/>
      <c r="J56" s="6"/>
      <c r="K56" s="6"/>
    </row>
    <row r="57" spans="5:11" s="5" customFormat="1" x14ac:dyDescent="0.2">
      <c r="E57" s="6"/>
      <c r="J57" s="6"/>
      <c r="K57" s="6"/>
    </row>
    <row r="58" spans="5:11" s="5" customFormat="1" x14ac:dyDescent="0.2">
      <c r="E58" s="6"/>
      <c r="J58" s="6"/>
      <c r="K58" s="6"/>
    </row>
    <row r="59" spans="5:11" s="5" customFormat="1" x14ac:dyDescent="0.2">
      <c r="E59" s="6"/>
      <c r="J59" s="6"/>
      <c r="K59" s="6"/>
    </row>
    <row r="60" spans="5:11" s="5" customFormat="1" x14ac:dyDescent="0.2">
      <c r="E60" s="6"/>
      <c r="J60" s="6"/>
      <c r="K60" s="6"/>
    </row>
    <row r="61" spans="5:11" s="5" customFormat="1" x14ac:dyDescent="0.2">
      <c r="E61" s="6"/>
      <c r="J61" s="6"/>
      <c r="K61" s="6"/>
    </row>
    <row r="62" spans="5:11" s="5" customFormat="1" x14ac:dyDescent="0.2">
      <c r="E62" s="6"/>
      <c r="J62" s="6"/>
      <c r="K62" s="6"/>
    </row>
    <row r="63" spans="5:11" s="5" customFormat="1" x14ac:dyDescent="0.2">
      <c r="E63" s="6"/>
      <c r="J63" s="6"/>
      <c r="K63" s="6"/>
    </row>
    <row r="64" spans="5:11" s="5" customFormat="1" x14ac:dyDescent="0.2">
      <c r="E64" s="6"/>
      <c r="J64" s="6"/>
      <c r="K64" s="6"/>
    </row>
    <row r="65" spans="5:11" s="5" customFormat="1" x14ac:dyDescent="0.2">
      <c r="E65" s="6"/>
      <c r="J65" s="6"/>
      <c r="K65" s="6"/>
    </row>
    <row r="66" spans="5:11" s="5" customFormat="1" x14ac:dyDescent="0.2">
      <c r="E66" s="6"/>
      <c r="J66" s="6"/>
      <c r="K66" s="6"/>
    </row>
    <row r="67" spans="5:11" s="5" customFormat="1" x14ac:dyDescent="0.2">
      <c r="E67" s="6"/>
      <c r="J67" s="6"/>
      <c r="K67" s="6"/>
    </row>
    <row r="68" spans="5:11" s="5" customFormat="1" x14ac:dyDescent="0.2">
      <c r="E68" s="6"/>
      <c r="J68" s="6"/>
      <c r="K68" s="6"/>
    </row>
    <row r="69" spans="5:11" s="5" customFormat="1" x14ac:dyDescent="0.2">
      <c r="E69" s="6"/>
      <c r="J69" s="6"/>
      <c r="K69" s="6"/>
    </row>
  </sheetData>
  <sheetProtection algorithmName="SHA-512" hashValue="H402l0pXiqk818Qd92iW3Tth3LZKQ+I0qFyTSbEteNxNqE/lQ1PiVpccBH5JS9A+4SSkROCTSl5SXjAbGJQsfg==" saltValue="yjHuXNRsjLHWijUWs3TNaA==" spinCount="100000" sheet="1" objects="1" scenarios="1" selectLockedCells="1" pivotTables="0"/>
  <customSheetViews>
    <customSheetView guid="{0B43FBCB-C830-11DC-8DB8-001B63993140}" showGridLines="0">
      <selection activeCell="C2" sqref="C2:K2"/>
      <pageMargins left="0.51" right="0.24" top="0.55000000000000004" bottom="0.17" header="0.21" footer="0.17"/>
      <pageSetup paperSize="9" scale="92" orientation="portrait"/>
      <headerFooter alignWithMargins="0"/>
    </customSheetView>
  </customSheetViews>
  <mergeCells count="64">
    <mergeCell ref="A17:B17"/>
    <mergeCell ref="A12:B14"/>
    <mergeCell ref="A8:B8"/>
    <mergeCell ref="A9:B9"/>
    <mergeCell ref="A16:B16"/>
    <mergeCell ref="A10:B10"/>
    <mergeCell ref="A11:B11"/>
    <mergeCell ref="A15:B15"/>
    <mergeCell ref="C20:D20"/>
    <mergeCell ref="C21:D21"/>
    <mergeCell ref="C8:K8"/>
    <mergeCell ref="C14:D14"/>
    <mergeCell ref="C15:D15"/>
    <mergeCell ref="F16:I16"/>
    <mergeCell ref="C16:D16"/>
    <mergeCell ref="C17:D17"/>
    <mergeCell ref="C18:D18"/>
    <mergeCell ref="C19:D19"/>
    <mergeCell ref="F15:I15"/>
    <mergeCell ref="C9:D9"/>
    <mergeCell ref="C13:D13"/>
    <mergeCell ref="F9:I9"/>
    <mergeCell ref="F13:I13"/>
    <mergeCell ref="F14:I14"/>
    <mergeCell ref="A28:K28"/>
    <mergeCell ref="A24:C24"/>
    <mergeCell ref="C22:D22"/>
    <mergeCell ref="C23:D23"/>
    <mergeCell ref="F22:I22"/>
    <mergeCell ref="F23:I23"/>
    <mergeCell ref="A23:B23"/>
    <mergeCell ref="E24:G24"/>
    <mergeCell ref="B25:D25"/>
    <mergeCell ref="G25:K25"/>
    <mergeCell ref="A22:B22"/>
    <mergeCell ref="A27:D27"/>
    <mergeCell ref="F27:K27"/>
    <mergeCell ref="A1:K1"/>
    <mergeCell ref="H6:J6"/>
    <mergeCell ref="H7:J7"/>
    <mergeCell ref="C6:D6"/>
    <mergeCell ref="C7:D7"/>
    <mergeCell ref="C5:K5"/>
    <mergeCell ref="A2:B2"/>
    <mergeCell ref="E6:G6"/>
    <mergeCell ref="E7:G7"/>
    <mergeCell ref="A6:B7"/>
    <mergeCell ref="A3:B3"/>
    <mergeCell ref="A4:B4"/>
    <mergeCell ref="A5:B5"/>
    <mergeCell ref="C2:K2"/>
    <mergeCell ref="C3:K3"/>
    <mergeCell ref="C4:K4"/>
    <mergeCell ref="C10:D10"/>
    <mergeCell ref="F10:I10"/>
    <mergeCell ref="C11:D11"/>
    <mergeCell ref="F11:I11"/>
    <mergeCell ref="C12:D12"/>
    <mergeCell ref="F12:I12"/>
    <mergeCell ref="F17:I17"/>
    <mergeCell ref="F18:I18"/>
    <mergeCell ref="F19:I19"/>
    <mergeCell ref="F20:I20"/>
    <mergeCell ref="F21:I21"/>
  </mergeCells>
  <phoneticPr fontId="6" type="noConversion"/>
  <pageMargins left="0.51181102362204722" right="0.23622047244094491" top="0.55118110236220474" bottom="0.15748031496062992" header="0.19685039370078741" footer="0"/>
  <pageSetup paperSize="9" scale="85" orientation="portrait" r:id="rId1"/>
  <headerFooter alignWithMargins="0">
    <oddHeader>&amp;L&amp;6Bildungsplan zur Verordnung über die berufliche Grundbildung&amp;R&amp;6Anhang 1: 7. Lerndokumentation Betrieb</oddHeader>
    <oddFooter>&amp;L&amp;6OdA Wald Schweiz/ Codoc&amp;R&amp;6 4. Ausgabe, 06.12.2023</oddFooter>
  </headerFooter>
  <ignoredErrors>
    <ignoredError sqref="K14 K16 K2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Line="0" autoPict="0">
                <anchor moveWithCells="1">
                  <from>
                    <xdr:col>2</xdr:col>
                    <xdr:colOff>47625</xdr:colOff>
                    <xdr:row>5</xdr:row>
                    <xdr:rowOff>9525</xdr:rowOff>
                  </from>
                  <to>
                    <xdr:col>2</xdr:col>
                    <xdr:colOff>390525</xdr:colOff>
                    <xdr:row>6</xdr:row>
                    <xdr:rowOff>9525</xdr:rowOff>
                  </to>
                </anchor>
              </controlPr>
            </control>
          </mc:Choice>
        </mc:AlternateContent>
        <mc:AlternateContent xmlns:mc="http://schemas.openxmlformats.org/markup-compatibility/2006">
          <mc:Choice Requires="x14">
            <control shapeId="61442" r:id="rId5" name="Check Box 2">
              <controlPr defaultSize="0" autoLine="0" autoPict="0">
                <anchor moveWithCells="1">
                  <from>
                    <xdr:col>2</xdr:col>
                    <xdr:colOff>47625</xdr:colOff>
                    <xdr:row>5</xdr:row>
                    <xdr:rowOff>200025</xdr:rowOff>
                  </from>
                  <to>
                    <xdr:col>2</xdr:col>
                    <xdr:colOff>390525</xdr:colOff>
                    <xdr:row>6</xdr:row>
                    <xdr:rowOff>200025</xdr:rowOff>
                  </to>
                </anchor>
              </controlPr>
            </control>
          </mc:Choice>
        </mc:AlternateContent>
        <mc:AlternateContent xmlns:mc="http://schemas.openxmlformats.org/markup-compatibility/2006">
          <mc:Choice Requires="x14">
            <control shapeId="61443" r:id="rId6" name="Check Box 3">
              <controlPr defaultSize="0" autoLine="0" autoPict="0">
                <anchor moveWithCells="1">
                  <from>
                    <xdr:col>4</xdr:col>
                    <xdr:colOff>47625</xdr:colOff>
                    <xdr:row>5</xdr:row>
                    <xdr:rowOff>9525</xdr:rowOff>
                  </from>
                  <to>
                    <xdr:col>4</xdr:col>
                    <xdr:colOff>390525</xdr:colOff>
                    <xdr:row>6</xdr:row>
                    <xdr:rowOff>9525</xdr:rowOff>
                  </to>
                </anchor>
              </controlPr>
            </control>
          </mc:Choice>
        </mc:AlternateContent>
        <mc:AlternateContent xmlns:mc="http://schemas.openxmlformats.org/markup-compatibility/2006">
          <mc:Choice Requires="x14">
            <control shapeId="61444" r:id="rId7" name="Check Box 4">
              <controlPr defaultSize="0" autoLine="0" autoPict="0">
                <anchor moveWithCells="1">
                  <from>
                    <xdr:col>4</xdr:col>
                    <xdr:colOff>47625</xdr:colOff>
                    <xdr:row>5</xdr:row>
                    <xdr:rowOff>200025</xdr:rowOff>
                  </from>
                  <to>
                    <xdr:col>4</xdr:col>
                    <xdr:colOff>390525</xdr:colOff>
                    <xdr:row>6</xdr:row>
                    <xdr:rowOff>200025</xdr:rowOff>
                  </to>
                </anchor>
              </controlPr>
            </control>
          </mc:Choice>
        </mc:AlternateContent>
        <mc:AlternateContent xmlns:mc="http://schemas.openxmlformats.org/markup-compatibility/2006">
          <mc:Choice Requires="x14">
            <control shapeId="61445" r:id="rId8" name="Check Box 5">
              <controlPr defaultSize="0" autoLine="0" autoPict="0">
                <anchor moveWithCells="1">
                  <from>
                    <xdr:col>7</xdr:col>
                    <xdr:colOff>47625</xdr:colOff>
                    <xdr:row>5</xdr:row>
                    <xdr:rowOff>28575</xdr:rowOff>
                  </from>
                  <to>
                    <xdr:col>7</xdr:col>
                    <xdr:colOff>390525</xdr:colOff>
                    <xdr:row>6</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9C69B-F474-451F-B35F-6461664D1E11}">
  <sheetPr>
    <tabColor theme="9" tint="0.39997558519241921"/>
  </sheetPr>
  <dimension ref="A1:L36"/>
  <sheetViews>
    <sheetView topLeftCell="A16" zoomScaleNormal="100" workbookViewId="0">
      <selection activeCell="G17" sqref="G17:J17"/>
    </sheetView>
  </sheetViews>
  <sheetFormatPr baseColWidth="10" defaultRowHeight="12.75" x14ac:dyDescent="0.2"/>
  <cols>
    <col min="1" max="1" width="4.7109375" style="115" customWidth="1"/>
    <col min="2" max="2" width="11.7109375" style="115" customWidth="1"/>
    <col min="3" max="3" width="5.7109375" style="115" customWidth="1"/>
    <col min="4" max="6" width="8.7109375" style="115" customWidth="1"/>
    <col min="7" max="8" width="14.7109375" style="115" customWidth="1"/>
    <col min="9" max="9" width="8.7109375" style="115" customWidth="1"/>
    <col min="10" max="10" width="28.7109375" style="115" customWidth="1"/>
    <col min="11" max="11" width="5.140625" style="115" customWidth="1"/>
    <col min="12" max="12" width="24.28515625" style="115" customWidth="1"/>
    <col min="13" max="16384" width="11.42578125" style="115"/>
  </cols>
  <sheetData>
    <row r="1" spans="1:12" ht="24" thickBot="1" x14ac:dyDescent="0.25">
      <c r="A1" s="497" t="s">
        <v>137</v>
      </c>
      <c r="B1" s="498"/>
      <c r="C1" s="499"/>
      <c r="D1" s="499"/>
      <c r="E1" s="499"/>
      <c r="F1" s="499"/>
      <c r="G1" s="499"/>
      <c r="H1" s="499"/>
      <c r="I1" s="499"/>
      <c r="J1" s="500"/>
    </row>
    <row r="2" spans="1:12" ht="24.75" customHeight="1" x14ac:dyDescent="0.2">
      <c r="A2" s="465" t="s">
        <v>45</v>
      </c>
      <c r="B2" s="466"/>
      <c r="C2" s="525" t="str">
        <f>IF('1. Sem. a'!C2="","",'1. Sem. a'!C2:K2)</f>
        <v/>
      </c>
      <c r="D2" s="526"/>
      <c r="E2" s="526"/>
      <c r="F2" s="526"/>
      <c r="G2" s="526"/>
      <c r="H2" s="526"/>
      <c r="I2" s="526"/>
      <c r="J2" s="527"/>
      <c r="K2" s="138"/>
      <c r="L2" s="137"/>
    </row>
    <row r="3" spans="1:12" ht="24.75" customHeight="1" x14ac:dyDescent="0.2">
      <c r="A3" s="467" t="s">
        <v>46</v>
      </c>
      <c r="B3" s="468"/>
      <c r="C3" s="528" t="str">
        <f>IF('1. Sem. a'!C3="","",'1. Sem. a'!C3:K3)</f>
        <v/>
      </c>
      <c r="D3" s="529"/>
      <c r="E3" s="529"/>
      <c r="F3" s="529"/>
      <c r="G3" s="529"/>
      <c r="H3" s="529"/>
      <c r="I3" s="529"/>
      <c r="J3" s="530"/>
      <c r="K3" s="138"/>
      <c r="L3" s="137"/>
    </row>
    <row r="4" spans="1:12" ht="24.75" customHeight="1" x14ac:dyDescent="0.2">
      <c r="A4" s="467" t="s">
        <v>47</v>
      </c>
      <c r="B4" s="468"/>
      <c r="C4" s="528" t="str">
        <f>IF('1. Sem. a'!C4="","",'1. Sem. a'!C4:K4)</f>
        <v/>
      </c>
      <c r="D4" s="529"/>
      <c r="E4" s="529"/>
      <c r="F4" s="529"/>
      <c r="G4" s="529"/>
      <c r="H4" s="529"/>
      <c r="I4" s="529"/>
      <c r="J4" s="530"/>
      <c r="K4" s="138"/>
      <c r="L4" s="137"/>
    </row>
    <row r="5" spans="1:12" ht="24.75" customHeight="1" thickBot="1" x14ac:dyDescent="0.25">
      <c r="A5" s="501" t="s">
        <v>138</v>
      </c>
      <c r="B5" s="502"/>
      <c r="C5" s="154" t="s">
        <v>139</v>
      </c>
      <c r="D5" s="469"/>
      <c r="E5" s="469"/>
      <c r="F5" s="469"/>
      <c r="G5" s="155" t="s">
        <v>140</v>
      </c>
      <c r="H5" s="520"/>
      <c r="I5" s="520"/>
      <c r="J5" s="521"/>
      <c r="K5" s="136"/>
    </row>
    <row r="6" spans="1:12" s="135" customFormat="1" ht="13.5" thickBot="1" x14ac:dyDescent="0.25">
      <c r="A6" s="522" t="s">
        <v>141</v>
      </c>
      <c r="B6" s="522"/>
      <c r="C6" s="156"/>
      <c r="D6" s="156"/>
      <c r="E6" s="157"/>
      <c r="F6" s="156"/>
      <c r="G6" s="156"/>
      <c r="H6" s="156"/>
      <c r="I6" s="158"/>
      <c r="J6" s="159"/>
    </row>
    <row r="7" spans="1:12" s="135" customFormat="1" x14ac:dyDescent="0.2">
      <c r="A7" s="509" t="s">
        <v>142</v>
      </c>
      <c r="B7" s="510"/>
      <c r="C7" s="511" t="s">
        <v>143</v>
      </c>
      <c r="D7" s="512"/>
      <c r="E7" s="512"/>
      <c r="F7" s="512"/>
      <c r="G7" s="512"/>
      <c r="H7" s="512"/>
      <c r="I7" s="512"/>
      <c r="J7" s="160" t="s">
        <v>144</v>
      </c>
    </row>
    <row r="8" spans="1:12" s="135" customFormat="1" x14ac:dyDescent="0.2">
      <c r="A8" s="513" t="s">
        <v>145</v>
      </c>
      <c r="B8" s="514"/>
      <c r="C8" s="515" t="s">
        <v>146</v>
      </c>
      <c r="D8" s="516"/>
      <c r="E8" s="516"/>
      <c r="F8" s="516"/>
      <c r="G8" s="516"/>
      <c r="H8" s="516"/>
      <c r="I8" s="516"/>
      <c r="J8" s="161">
        <v>6</v>
      </c>
    </row>
    <row r="9" spans="1:12" s="135" customFormat="1" x14ac:dyDescent="0.2">
      <c r="A9" s="513" t="s">
        <v>147</v>
      </c>
      <c r="B9" s="514"/>
      <c r="C9" s="515" t="s">
        <v>148</v>
      </c>
      <c r="D9" s="516"/>
      <c r="E9" s="516"/>
      <c r="F9" s="516"/>
      <c r="G9" s="516"/>
      <c r="H9" s="516"/>
      <c r="I9" s="516"/>
      <c r="J9" s="161">
        <v>5</v>
      </c>
    </row>
    <row r="10" spans="1:12" s="135" customFormat="1" x14ac:dyDescent="0.2">
      <c r="A10" s="513" t="s">
        <v>149</v>
      </c>
      <c r="B10" s="514"/>
      <c r="C10" s="515" t="s">
        <v>150</v>
      </c>
      <c r="D10" s="516"/>
      <c r="E10" s="516"/>
      <c r="F10" s="516"/>
      <c r="G10" s="516"/>
      <c r="H10" s="516"/>
      <c r="I10" s="516"/>
      <c r="J10" s="161">
        <v>4</v>
      </c>
    </row>
    <row r="11" spans="1:12" s="135" customFormat="1" ht="13.5" thickBot="1" x14ac:dyDescent="0.25">
      <c r="A11" s="513" t="s">
        <v>151</v>
      </c>
      <c r="B11" s="514"/>
      <c r="C11" s="517" t="s">
        <v>152</v>
      </c>
      <c r="D11" s="518"/>
      <c r="E11" s="518"/>
      <c r="F11" s="518"/>
      <c r="G11" s="518"/>
      <c r="H11" s="518"/>
      <c r="I11" s="518"/>
      <c r="J11" s="162">
        <v>3</v>
      </c>
    </row>
    <row r="12" spans="1:12" ht="27" customHeight="1" thickBot="1" x14ac:dyDescent="0.25">
      <c r="A12" s="344" t="s">
        <v>153</v>
      </c>
      <c r="B12" s="344"/>
      <c r="C12" s="519"/>
      <c r="D12" s="519"/>
      <c r="E12" s="519"/>
      <c r="F12" s="519"/>
      <c r="G12" s="519"/>
      <c r="H12" s="519"/>
      <c r="I12" s="519"/>
      <c r="J12" s="519"/>
    </row>
    <row r="13" spans="1:12" ht="25.5" x14ac:dyDescent="0.2">
      <c r="A13" s="503" t="s">
        <v>154</v>
      </c>
      <c r="B13" s="504"/>
      <c r="C13" s="505"/>
      <c r="D13" s="163" t="s">
        <v>155</v>
      </c>
      <c r="E13" s="164" t="s">
        <v>156</v>
      </c>
      <c r="F13" s="165" t="s">
        <v>157</v>
      </c>
      <c r="G13" s="506" t="s">
        <v>158</v>
      </c>
      <c r="H13" s="506"/>
      <c r="I13" s="507"/>
      <c r="J13" s="508"/>
    </row>
    <row r="14" spans="1:12" ht="24.75" customHeight="1" x14ac:dyDescent="0.2">
      <c r="A14" s="482" t="s">
        <v>159</v>
      </c>
      <c r="B14" s="483"/>
      <c r="C14" s="484"/>
      <c r="D14" s="194"/>
      <c r="E14" s="166">
        <v>3</v>
      </c>
      <c r="F14" s="167" t="str">
        <f>IF(D14="","",IF(D14&gt;6,"Fehler",SUM(D14*E14)))</f>
        <v/>
      </c>
      <c r="G14" s="485"/>
      <c r="H14" s="485"/>
      <c r="I14" s="485"/>
      <c r="J14" s="486"/>
    </row>
    <row r="15" spans="1:12" ht="24.75" customHeight="1" x14ac:dyDescent="0.2">
      <c r="A15" s="482" t="s">
        <v>160</v>
      </c>
      <c r="B15" s="483"/>
      <c r="C15" s="484"/>
      <c r="D15" s="194"/>
      <c r="E15" s="166">
        <v>1</v>
      </c>
      <c r="F15" s="167" t="str">
        <f>IF(D15="","",IF(D15&gt;6,"Fehler",SUM(D15*E15)))</f>
        <v/>
      </c>
      <c r="G15" s="485"/>
      <c r="H15" s="485"/>
      <c r="I15" s="485"/>
      <c r="J15" s="486"/>
    </row>
    <row r="16" spans="1:12" ht="24.75" customHeight="1" x14ac:dyDescent="0.2">
      <c r="A16" s="482" t="s">
        <v>161</v>
      </c>
      <c r="B16" s="483"/>
      <c r="C16" s="484"/>
      <c r="D16" s="194"/>
      <c r="E16" s="166">
        <v>1</v>
      </c>
      <c r="F16" s="167" t="str">
        <f>IF(D16="","",IF(D16&gt;6,"Fehler",SUM(D16*E16)))</f>
        <v/>
      </c>
      <c r="G16" s="485"/>
      <c r="H16" s="485"/>
      <c r="I16" s="485"/>
      <c r="J16" s="486"/>
    </row>
    <row r="17" spans="1:10" ht="24.75" customHeight="1" x14ac:dyDescent="0.2">
      <c r="A17" s="482" t="s">
        <v>162</v>
      </c>
      <c r="B17" s="483"/>
      <c r="C17" s="484"/>
      <c r="D17" s="194"/>
      <c r="E17" s="166">
        <v>1</v>
      </c>
      <c r="F17" s="167" t="str">
        <f>IF(D17="","",IF(D17&gt;6,"Fehler",SUM(D17*E17)))</f>
        <v/>
      </c>
      <c r="G17" s="485"/>
      <c r="H17" s="485"/>
      <c r="I17" s="485"/>
      <c r="J17" s="486"/>
    </row>
    <row r="18" spans="1:10" ht="24.75" customHeight="1" thickBot="1" x14ac:dyDescent="0.25">
      <c r="A18" s="482" t="s">
        <v>163</v>
      </c>
      <c r="B18" s="483"/>
      <c r="C18" s="484"/>
      <c r="D18" s="167" t="str">
        <f>'Sem. 1 -5'!E21</f>
        <v/>
      </c>
      <c r="E18" s="168">
        <v>3</v>
      </c>
      <c r="F18" s="167" t="str">
        <f>IF(D18="","",IF(D18&gt;6,"Fehler",SUM(D18*E18)))</f>
        <v/>
      </c>
      <c r="G18" s="487"/>
      <c r="H18" s="487"/>
      <c r="I18" s="487"/>
      <c r="J18" s="488"/>
    </row>
    <row r="19" spans="1:10" x14ac:dyDescent="0.2">
      <c r="A19" s="481" t="s">
        <v>164</v>
      </c>
      <c r="B19" s="481"/>
      <c r="C19" s="481"/>
      <c r="D19" s="481"/>
      <c r="E19" s="481"/>
      <c r="F19" s="481"/>
      <c r="G19" s="481"/>
      <c r="H19" s="481"/>
      <c r="I19" s="481"/>
      <c r="J19" s="481"/>
    </row>
    <row r="20" spans="1:10" ht="15" customHeight="1" thickBot="1" x14ac:dyDescent="0.25">
      <c r="A20" s="534" t="s">
        <v>165</v>
      </c>
      <c r="B20" s="534"/>
      <c r="C20" s="534"/>
      <c r="D20" s="534"/>
      <c r="E20" s="534"/>
      <c r="F20" s="534"/>
      <c r="G20" s="534"/>
      <c r="H20" s="534"/>
      <c r="I20" s="534"/>
      <c r="J20" s="534"/>
    </row>
    <row r="21" spans="1:10" x14ac:dyDescent="0.2">
      <c r="A21" s="535" t="s">
        <v>166</v>
      </c>
      <c r="B21" s="536"/>
      <c r="C21" s="536"/>
      <c r="D21" s="536"/>
      <c r="E21" s="536"/>
      <c r="F21" s="536"/>
      <c r="G21" s="536"/>
      <c r="H21" s="537"/>
      <c r="I21" s="169" t="s">
        <v>17</v>
      </c>
      <c r="J21" s="170" t="str">
        <f>IF(SUM(F14:F18)=0,"",SUM(F14:F18))</f>
        <v/>
      </c>
    </row>
    <row r="22" spans="1:10" x14ac:dyDescent="0.2">
      <c r="A22" s="538" t="s">
        <v>167</v>
      </c>
      <c r="B22" s="483"/>
      <c r="C22" s="483"/>
      <c r="D22" s="483"/>
      <c r="E22" s="483"/>
      <c r="F22" s="483"/>
      <c r="G22" s="483"/>
      <c r="H22" s="484"/>
      <c r="I22" s="171" t="s">
        <v>17</v>
      </c>
      <c r="J22" s="172" t="str">
        <f>IF(J21="","",SUM(J21/9))</f>
        <v/>
      </c>
    </row>
    <row r="23" spans="1:10" ht="13.5" thickBot="1" x14ac:dyDescent="0.25">
      <c r="A23" s="531" t="s">
        <v>168</v>
      </c>
      <c r="B23" s="532"/>
      <c r="C23" s="532"/>
      <c r="D23" s="532"/>
      <c r="E23" s="532"/>
      <c r="F23" s="532"/>
      <c r="G23" s="532"/>
      <c r="H23" s="533"/>
      <c r="I23" s="173" t="s">
        <v>17</v>
      </c>
      <c r="J23" s="174" t="str">
        <f>IF(J21="","",ROUND((J22)*2,0)/2)</f>
        <v/>
      </c>
    </row>
    <row r="24" spans="1:10" ht="15" x14ac:dyDescent="0.25">
      <c r="A24" s="523" t="s">
        <v>169</v>
      </c>
      <c r="B24" s="523"/>
      <c r="C24" s="523"/>
      <c r="D24" s="523"/>
      <c r="E24" s="176"/>
      <c r="F24" s="176"/>
      <c r="G24" s="176"/>
      <c r="H24" s="176"/>
      <c r="I24" s="176"/>
      <c r="J24" s="176"/>
    </row>
    <row r="25" spans="1:10" ht="42" customHeight="1" x14ac:dyDescent="0.2">
      <c r="A25" s="341" t="s">
        <v>170</v>
      </c>
      <c r="B25" s="341"/>
      <c r="C25" s="341"/>
      <c r="D25" s="341"/>
      <c r="E25" s="341"/>
      <c r="F25" s="341"/>
      <c r="G25" s="341"/>
      <c r="H25" s="341"/>
      <c r="I25" s="341"/>
      <c r="J25" s="341"/>
    </row>
    <row r="26" spans="1:10" ht="30" customHeight="1" x14ac:dyDescent="0.2">
      <c r="A26" s="177" t="s">
        <v>171</v>
      </c>
      <c r="B26" s="489" t="str">
        <f>IF('1. Sem. a'!$B$24="","",'1. Sem. a'!$B$24:$D$24)</f>
        <v/>
      </c>
      <c r="C26" s="489"/>
      <c r="D26" s="489"/>
      <c r="E26" s="489"/>
      <c r="F26" s="178" t="s">
        <v>172</v>
      </c>
      <c r="G26" s="490"/>
      <c r="H26" s="491"/>
      <c r="I26" s="491"/>
      <c r="J26" s="491"/>
    </row>
    <row r="27" spans="1:10" ht="30" customHeight="1" x14ac:dyDescent="0.2">
      <c r="A27" s="177" t="s">
        <v>173</v>
      </c>
      <c r="B27" s="177"/>
      <c r="C27" s="177"/>
      <c r="D27" s="177"/>
      <c r="E27" s="179"/>
      <c r="F27" s="177"/>
      <c r="G27" s="492"/>
      <c r="H27" s="493"/>
      <c r="I27" s="493"/>
      <c r="J27" s="493"/>
    </row>
    <row r="28" spans="1:10" ht="30" customHeight="1" x14ac:dyDescent="0.2">
      <c r="A28" s="177" t="s">
        <v>174</v>
      </c>
      <c r="B28" s="177"/>
      <c r="C28" s="180"/>
      <c r="D28" s="180"/>
      <c r="E28" s="181"/>
      <c r="F28" s="180"/>
      <c r="G28" s="494"/>
      <c r="H28" s="495"/>
      <c r="I28" s="495"/>
      <c r="J28" s="495"/>
    </row>
    <row r="29" spans="1:10" ht="30" customHeight="1" x14ac:dyDescent="0.2">
      <c r="A29" s="489" t="s">
        <v>175</v>
      </c>
      <c r="B29" s="489"/>
      <c r="C29" s="496"/>
      <c r="D29" s="496"/>
      <c r="E29" s="496"/>
      <c r="F29" s="496"/>
      <c r="G29" s="494"/>
      <c r="H29" s="495"/>
      <c r="I29" s="495"/>
      <c r="J29" s="495"/>
    </row>
    <row r="30" spans="1:10" s="135" customFormat="1" ht="27.75" customHeight="1" x14ac:dyDescent="0.2">
      <c r="A30" s="524" t="s">
        <v>176</v>
      </c>
      <c r="B30" s="524"/>
      <c r="C30" s="159"/>
      <c r="D30" s="177"/>
      <c r="E30" s="177"/>
      <c r="F30" s="159"/>
      <c r="G30" s="183"/>
      <c r="H30" s="183"/>
      <c r="I30" s="177"/>
      <c r="J30" s="159"/>
    </row>
    <row r="31" spans="1:10" ht="62.25" customHeight="1" thickBot="1" x14ac:dyDescent="0.25">
      <c r="A31" s="341" t="s">
        <v>246</v>
      </c>
      <c r="B31" s="341"/>
      <c r="C31" s="341"/>
      <c r="D31" s="341"/>
      <c r="E31" s="341"/>
      <c r="F31" s="341"/>
      <c r="G31" s="341"/>
      <c r="H31" s="341"/>
      <c r="I31" s="341"/>
      <c r="J31" s="341"/>
    </row>
    <row r="32" spans="1:10" ht="28.5" customHeight="1" x14ac:dyDescent="0.2">
      <c r="A32" s="276" t="s">
        <v>247</v>
      </c>
      <c r="B32" s="470"/>
      <c r="C32" s="277"/>
      <c r="D32" s="471" t="s">
        <v>177</v>
      </c>
      <c r="E32" s="472"/>
      <c r="F32" s="472"/>
      <c r="G32" s="472"/>
      <c r="H32" s="472"/>
      <c r="I32" s="472"/>
      <c r="J32" s="473"/>
    </row>
    <row r="33" spans="1:10" x14ac:dyDescent="0.2">
      <c r="A33" s="478"/>
      <c r="B33" s="479"/>
      <c r="C33" s="480"/>
      <c r="D33" s="463" t="s">
        <v>178</v>
      </c>
      <c r="E33" s="464"/>
      <c r="F33" s="184" t="s">
        <v>179</v>
      </c>
      <c r="G33" s="185"/>
      <c r="H33" s="474" t="s">
        <v>180</v>
      </c>
      <c r="I33" s="475"/>
      <c r="J33" s="186" t="s">
        <v>181</v>
      </c>
    </row>
    <row r="34" spans="1:10" x14ac:dyDescent="0.2">
      <c r="D34" s="463" t="s">
        <v>182</v>
      </c>
      <c r="E34" s="464"/>
      <c r="F34" s="184" t="s">
        <v>179</v>
      </c>
      <c r="G34" s="185"/>
      <c r="H34" s="476" t="s">
        <v>183</v>
      </c>
      <c r="I34" s="477"/>
      <c r="J34" s="186" t="s">
        <v>184</v>
      </c>
    </row>
    <row r="35" spans="1:10" x14ac:dyDescent="0.2">
      <c r="A35" s="478"/>
      <c r="B35" s="479"/>
      <c r="C35" s="480"/>
      <c r="D35" s="463" t="s">
        <v>185</v>
      </c>
      <c r="E35" s="464"/>
      <c r="F35" s="184" t="s">
        <v>179</v>
      </c>
      <c r="G35" s="185"/>
      <c r="H35" s="187"/>
      <c r="I35" s="187"/>
      <c r="J35" s="188"/>
    </row>
    <row r="36" spans="1:10" ht="13.5" thickBot="1" x14ac:dyDescent="0.25">
      <c r="A36" s="460"/>
      <c r="B36" s="461"/>
      <c r="C36" s="462"/>
      <c r="D36" s="189"/>
      <c r="E36" s="190"/>
      <c r="F36" s="191"/>
      <c r="G36" s="192"/>
      <c r="H36" s="190"/>
      <c r="I36" s="190"/>
      <c r="J36" s="193"/>
    </row>
  </sheetData>
  <sheetProtection algorithmName="SHA-512" hashValue="3IALtHN0x5OnUXxnPkH0LlQ47YV6+ZHuhDzxx+jJuH8GRwLoU5sUa8LaEBsbqo8SCKu+Y3UZKGtbedY/CKdB5Q==" saltValue="Uhb5JLtZ5/zL0q21pjkHzA==" spinCount="100000" sheet="1" objects="1" scenarios="1" selectLockedCells="1" autoFilter="0" pivotTables="0"/>
  <mergeCells count="59">
    <mergeCell ref="A6:B6"/>
    <mergeCell ref="A24:D24"/>
    <mergeCell ref="A30:B30"/>
    <mergeCell ref="C2:J2"/>
    <mergeCell ref="C3:J3"/>
    <mergeCell ref="C4:J4"/>
    <mergeCell ref="A23:H23"/>
    <mergeCell ref="A14:C14"/>
    <mergeCell ref="G14:J14"/>
    <mergeCell ref="A15:C15"/>
    <mergeCell ref="G15:J15"/>
    <mergeCell ref="A16:C16"/>
    <mergeCell ref="G16:J16"/>
    <mergeCell ref="A20:J20"/>
    <mergeCell ref="A21:H21"/>
    <mergeCell ref="A22:H22"/>
    <mergeCell ref="A1:J1"/>
    <mergeCell ref="A5:B5"/>
    <mergeCell ref="A13:C13"/>
    <mergeCell ref="G13:J13"/>
    <mergeCell ref="A7:B7"/>
    <mergeCell ref="C7:I7"/>
    <mergeCell ref="A8:B8"/>
    <mergeCell ref="C8:I8"/>
    <mergeCell ref="A9:B9"/>
    <mergeCell ref="C9:I9"/>
    <mergeCell ref="A10:B10"/>
    <mergeCell ref="C10:I10"/>
    <mergeCell ref="A11:B11"/>
    <mergeCell ref="C11:I11"/>
    <mergeCell ref="A12:J12"/>
    <mergeCell ref="H5:J5"/>
    <mergeCell ref="A18:C18"/>
    <mergeCell ref="G18:J18"/>
    <mergeCell ref="A35:C35"/>
    <mergeCell ref="A31:J31"/>
    <mergeCell ref="A25:J25"/>
    <mergeCell ref="B26:E26"/>
    <mergeCell ref="G26:J26"/>
    <mergeCell ref="G27:J27"/>
    <mergeCell ref="G28:J28"/>
    <mergeCell ref="A29:F29"/>
    <mergeCell ref="G29:J29"/>
    <mergeCell ref="A36:C36"/>
    <mergeCell ref="D35:E35"/>
    <mergeCell ref="A2:B2"/>
    <mergeCell ref="A3:B3"/>
    <mergeCell ref="A4:B4"/>
    <mergeCell ref="D5:F5"/>
    <mergeCell ref="A32:C32"/>
    <mergeCell ref="D32:J32"/>
    <mergeCell ref="D33:E33"/>
    <mergeCell ref="H33:I33"/>
    <mergeCell ref="D34:E34"/>
    <mergeCell ref="H34:I34"/>
    <mergeCell ref="A33:C33"/>
    <mergeCell ref="A19:J19"/>
    <mergeCell ref="A17:C17"/>
    <mergeCell ref="G17:J17"/>
  </mergeCells>
  <pageMargins left="0.78740157480314965" right="0.78740157480314965" top="0.55118110236220474" bottom="0.98425196850393704" header="0.51181102362204722" footer="0.51181102362204722"/>
  <pageSetup paperSize="9" scale="75" orientation="portrait" r:id="rId1"/>
  <headerFooter alignWithMargins="0"/>
  <ignoredErrors>
    <ignoredError sqref="C2" unlocked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7BCD6-B37B-4604-8EDD-B43BDF8EAD99}">
  <sheetPr>
    <tabColor theme="8" tint="0.39997558519241921"/>
  </sheetPr>
  <dimension ref="A1:K69"/>
  <sheetViews>
    <sheetView showGridLines="0" view="pageLayout" zoomScaleNormal="100" workbookViewId="0">
      <selection activeCell="F12" sqref="F12:I12"/>
    </sheetView>
  </sheetViews>
  <sheetFormatPr baseColWidth="10" defaultColWidth="11.42578125" defaultRowHeight="12.75" x14ac:dyDescent="0.2"/>
  <cols>
    <col min="1" max="1" width="5.7109375" style="8" customWidth="1"/>
    <col min="2" max="2" width="11.7109375" style="8" customWidth="1"/>
    <col min="3" max="4" width="10.7109375" style="8" customWidth="1"/>
    <col min="5" max="5" width="9.28515625" style="9" customWidth="1"/>
    <col min="6" max="6" width="7.42578125" style="8" customWidth="1"/>
    <col min="7" max="7" width="8.140625" style="8" customWidth="1"/>
    <col min="8" max="8" width="7.7109375" style="8" customWidth="1"/>
    <col min="9" max="9" width="11.140625" style="8" customWidth="1"/>
    <col min="10" max="10" width="8.140625" style="9" customWidth="1"/>
    <col min="11" max="11" width="6.7109375" style="9" customWidth="1"/>
    <col min="12" max="16384" width="11.42578125" style="8"/>
  </cols>
  <sheetData>
    <row r="1" spans="1:11" s="4" customFormat="1" ht="28.5" customHeight="1" thickBot="1" x14ac:dyDescent="0.25">
      <c r="A1" s="388" t="s">
        <v>76</v>
      </c>
      <c r="B1" s="389"/>
      <c r="C1" s="541"/>
      <c r="D1" s="541"/>
      <c r="E1" s="541"/>
      <c r="F1" s="541"/>
      <c r="G1" s="541"/>
      <c r="H1" s="541"/>
      <c r="I1" s="541"/>
      <c r="J1" s="541"/>
      <c r="K1" s="542"/>
    </row>
    <row r="2" spans="1:11" s="5" customFormat="1" ht="20.100000000000001" customHeight="1" x14ac:dyDescent="0.2">
      <c r="A2" s="396" t="s">
        <v>45</v>
      </c>
      <c r="B2" s="397"/>
      <c r="C2" s="539" t="str">
        <f>IF('1. Sem. a'!C2="","",'1. Sem. a'!C2:K2)</f>
        <v/>
      </c>
      <c r="D2" s="539"/>
      <c r="E2" s="539"/>
      <c r="F2" s="539"/>
      <c r="G2" s="539"/>
      <c r="H2" s="539"/>
      <c r="I2" s="539"/>
      <c r="J2" s="539"/>
      <c r="K2" s="540"/>
    </row>
    <row r="3" spans="1:11" s="5" customFormat="1" ht="20.100000000000001" customHeight="1" x14ac:dyDescent="0.2">
      <c r="A3" s="398" t="s">
        <v>46</v>
      </c>
      <c r="B3" s="399"/>
      <c r="C3" s="539" t="str">
        <f>IF('1. Sem. a'!C3="","",'1. Sem. a'!C3:K3)</f>
        <v/>
      </c>
      <c r="D3" s="539"/>
      <c r="E3" s="539"/>
      <c r="F3" s="539"/>
      <c r="G3" s="539"/>
      <c r="H3" s="539"/>
      <c r="I3" s="539"/>
      <c r="J3" s="539"/>
      <c r="K3" s="540"/>
    </row>
    <row r="4" spans="1:11" s="5" customFormat="1" ht="20.100000000000001" customHeight="1" x14ac:dyDescent="0.2">
      <c r="A4" s="398" t="s">
        <v>117</v>
      </c>
      <c r="B4" s="399"/>
      <c r="C4" s="539" t="str">
        <f>IF('1. Sem. a'!C4="","",'1. Sem. a'!C4:K4)</f>
        <v/>
      </c>
      <c r="D4" s="539"/>
      <c r="E4" s="539"/>
      <c r="F4" s="539"/>
      <c r="G4" s="539"/>
      <c r="H4" s="539"/>
      <c r="I4" s="539"/>
      <c r="J4" s="539"/>
      <c r="K4" s="540"/>
    </row>
    <row r="5" spans="1:11" s="5" customFormat="1" ht="20.100000000000001" customHeight="1" thickBot="1" x14ac:dyDescent="0.25">
      <c r="A5" s="400" t="s">
        <v>48</v>
      </c>
      <c r="B5" s="401"/>
      <c r="C5" s="408"/>
      <c r="D5" s="409"/>
      <c r="E5" s="409"/>
      <c r="F5" s="409"/>
      <c r="G5" s="409"/>
      <c r="H5" s="409"/>
      <c r="I5" s="409"/>
      <c r="J5" s="409"/>
      <c r="K5" s="410"/>
    </row>
    <row r="6" spans="1:11" s="5" customFormat="1" ht="20.100000000000001" customHeight="1" thickBot="1" x14ac:dyDescent="0.25">
      <c r="A6" s="411" t="s">
        <v>50</v>
      </c>
      <c r="B6" s="412"/>
      <c r="C6" s="392" t="s">
        <v>131</v>
      </c>
      <c r="D6" s="393"/>
      <c r="E6" s="394"/>
      <c r="F6" s="394"/>
      <c r="G6" s="394"/>
      <c r="H6" s="394"/>
      <c r="I6" s="394"/>
      <c r="J6" s="394"/>
      <c r="K6" s="395"/>
    </row>
    <row r="7" spans="1:11" s="5" customFormat="1" ht="25.5" customHeight="1" thickBot="1" x14ac:dyDescent="0.25">
      <c r="A7" s="423" t="s">
        <v>106</v>
      </c>
      <c r="B7" s="424"/>
      <c r="C7" s="426" t="s">
        <v>10</v>
      </c>
      <c r="D7" s="426"/>
      <c r="E7" s="426"/>
      <c r="F7" s="426"/>
      <c r="G7" s="426"/>
      <c r="H7" s="426"/>
      <c r="I7" s="426"/>
      <c r="J7" s="426"/>
      <c r="K7" s="427"/>
    </row>
    <row r="8" spans="1:11" s="5" customFormat="1" ht="30" customHeight="1" thickBot="1" x14ac:dyDescent="0.25">
      <c r="A8" s="373" t="s">
        <v>119</v>
      </c>
      <c r="B8" s="425"/>
      <c r="C8" s="385" t="s">
        <v>105</v>
      </c>
      <c r="D8" s="425"/>
      <c r="E8" s="17" t="s">
        <v>104</v>
      </c>
      <c r="F8" s="385" t="s">
        <v>14</v>
      </c>
      <c r="G8" s="374"/>
      <c r="H8" s="374"/>
      <c r="I8" s="425"/>
      <c r="J8" s="17" t="s">
        <v>13</v>
      </c>
      <c r="K8" s="18" t="s">
        <v>12</v>
      </c>
    </row>
    <row r="9" spans="1:11" s="5" customFormat="1" ht="54" customHeight="1" thickBot="1" x14ac:dyDescent="0.25">
      <c r="A9" s="361" t="s">
        <v>129</v>
      </c>
      <c r="B9" s="386"/>
      <c r="C9" s="428" t="s">
        <v>92</v>
      </c>
      <c r="D9" s="428"/>
      <c r="E9" s="19">
        <v>5</v>
      </c>
      <c r="F9" s="429"/>
      <c r="G9" s="429"/>
      <c r="H9" s="429"/>
      <c r="I9" s="429"/>
      <c r="J9" s="85"/>
      <c r="K9" s="20">
        <f>IF(J9&gt;E9,"Fehler",SUM(J9))</f>
        <v>0</v>
      </c>
    </row>
    <row r="10" spans="1:11" s="5" customFormat="1" ht="63" customHeight="1" thickBot="1" x14ac:dyDescent="0.25">
      <c r="A10" s="380" t="s">
        <v>122</v>
      </c>
      <c r="B10" s="430"/>
      <c r="C10" s="377" t="s">
        <v>80</v>
      </c>
      <c r="D10" s="377"/>
      <c r="E10" s="21">
        <v>5</v>
      </c>
      <c r="F10" s="379"/>
      <c r="G10" s="379"/>
      <c r="H10" s="379"/>
      <c r="I10" s="379"/>
      <c r="J10" s="86"/>
      <c r="K10" s="22">
        <f>IF(J10&gt;E10,"Fehler",SUM(J10))</f>
        <v>0</v>
      </c>
    </row>
    <row r="11" spans="1:11" s="5" customFormat="1" ht="39" customHeight="1" x14ac:dyDescent="0.2">
      <c r="A11" s="361" t="s">
        <v>133</v>
      </c>
      <c r="B11" s="362"/>
      <c r="C11" s="421" t="s">
        <v>81</v>
      </c>
      <c r="D11" s="421"/>
      <c r="E11" s="23">
        <v>5</v>
      </c>
      <c r="F11" s="422"/>
      <c r="G11" s="422"/>
      <c r="H11" s="422"/>
      <c r="I11" s="422"/>
      <c r="J11" s="87"/>
      <c r="K11" s="24" t="str">
        <f>IF(J11&gt;E11,"Fehler","")</f>
        <v/>
      </c>
    </row>
    <row r="12" spans="1:11" s="5" customFormat="1" ht="35.1" customHeight="1" x14ac:dyDescent="0.2">
      <c r="A12" s="363"/>
      <c r="B12" s="364"/>
      <c r="C12" s="419" t="s">
        <v>82</v>
      </c>
      <c r="D12" s="419"/>
      <c r="E12" s="25">
        <v>3</v>
      </c>
      <c r="F12" s="418"/>
      <c r="G12" s="418"/>
      <c r="H12" s="418"/>
      <c r="I12" s="418"/>
      <c r="J12" s="88"/>
      <c r="K12" s="26" t="str">
        <f t="shared" ref="K12:K14" si="0">IF(J12&gt;E12,"Fehler","")</f>
        <v/>
      </c>
    </row>
    <row r="13" spans="1:11" s="5" customFormat="1" ht="33.950000000000003" customHeight="1" thickBot="1" x14ac:dyDescent="0.25">
      <c r="A13" s="365"/>
      <c r="B13" s="366"/>
      <c r="C13" s="419" t="s">
        <v>83</v>
      </c>
      <c r="D13" s="419"/>
      <c r="E13" s="25">
        <v>2</v>
      </c>
      <c r="F13" s="418"/>
      <c r="G13" s="418"/>
      <c r="H13" s="418"/>
      <c r="I13" s="418"/>
      <c r="J13" s="88"/>
      <c r="K13" s="27">
        <f>IF(J11&gt;E11,"Fehler",IF(J12&gt;E12,"Fehler",IF(J13&gt;E13,"Fehler",SUM(J11:J13))))</f>
        <v>0</v>
      </c>
    </row>
    <row r="14" spans="1:11" s="5" customFormat="1" ht="36" customHeight="1" x14ac:dyDescent="0.2">
      <c r="A14" s="367" t="s">
        <v>124</v>
      </c>
      <c r="B14" s="368"/>
      <c r="C14" s="421" t="s">
        <v>118</v>
      </c>
      <c r="D14" s="421"/>
      <c r="E14" s="23">
        <v>5</v>
      </c>
      <c r="F14" s="413"/>
      <c r="G14" s="414"/>
      <c r="H14" s="414"/>
      <c r="I14" s="415"/>
      <c r="J14" s="87"/>
      <c r="K14" s="24" t="str">
        <f t="shared" si="0"/>
        <v/>
      </c>
    </row>
    <row r="15" spans="1:11" s="5" customFormat="1" ht="38.1" customHeight="1" thickBot="1" x14ac:dyDescent="0.25">
      <c r="A15" s="416"/>
      <c r="B15" s="417"/>
      <c r="C15" s="420" t="s">
        <v>84</v>
      </c>
      <c r="D15" s="420"/>
      <c r="E15" s="28">
        <v>5</v>
      </c>
      <c r="F15" s="354"/>
      <c r="G15" s="355"/>
      <c r="H15" s="355"/>
      <c r="I15" s="356"/>
      <c r="J15" s="89"/>
      <c r="K15" s="27">
        <f>IF(J14&gt;E14,"Fehler",IF(J15&gt;E15,"Fehler",SUM(J14:J15)))</f>
        <v>0</v>
      </c>
    </row>
    <row r="16" spans="1:11" s="5" customFormat="1" ht="38.1" customHeight="1" x14ac:dyDescent="0.2">
      <c r="A16" s="367" t="s">
        <v>125</v>
      </c>
      <c r="B16" s="368"/>
      <c r="C16" s="369" t="s">
        <v>85</v>
      </c>
      <c r="D16" s="370"/>
      <c r="E16" s="23">
        <v>10</v>
      </c>
      <c r="F16" s="348"/>
      <c r="G16" s="349"/>
      <c r="H16" s="349"/>
      <c r="I16" s="350"/>
      <c r="J16" s="87"/>
      <c r="K16" s="24" t="str">
        <f t="shared" ref="K16:K19" si="1">IF(J16&gt;E16,"Fehler","")</f>
        <v/>
      </c>
    </row>
    <row r="17" spans="1:11" s="5" customFormat="1" ht="39" customHeight="1" x14ac:dyDescent="0.2">
      <c r="A17" s="29"/>
      <c r="B17" s="30"/>
      <c r="C17" s="357" t="s">
        <v>98</v>
      </c>
      <c r="D17" s="358"/>
      <c r="E17" s="25">
        <v>10</v>
      </c>
      <c r="F17" s="351"/>
      <c r="G17" s="352"/>
      <c r="H17" s="352"/>
      <c r="I17" s="353"/>
      <c r="J17" s="88"/>
      <c r="K17" s="26" t="str">
        <f t="shared" si="1"/>
        <v/>
      </c>
    </row>
    <row r="18" spans="1:11" s="5" customFormat="1" ht="35.1" customHeight="1" x14ac:dyDescent="0.2">
      <c r="A18" s="29"/>
      <c r="B18" s="30"/>
      <c r="C18" s="357" t="s">
        <v>86</v>
      </c>
      <c r="D18" s="358"/>
      <c r="E18" s="25">
        <v>10</v>
      </c>
      <c r="F18" s="351"/>
      <c r="G18" s="352"/>
      <c r="H18" s="352"/>
      <c r="I18" s="353"/>
      <c r="J18" s="88"/>
      <c r="K18" s="26" t="str">
        <f t="shared" si="1"/>
        <v/>
      </c>
    </row>
    <row r="19" spans="1:11" s="5" customFormat="1" ht="35.1" customHeight="1" x14ac:dyDescent="0.2">
      <c r="A19" s="29"/>
      <c r="B19" s="30"/>
      <c r="C19" s="357" t="s">
        <v>87</v>
      </c>
      <c r="D19" s="358"/>
      <c r="E19" s="25">
        <v>10</v>
      </c>
      <c r="F19" s="351"/>
      <c r="G19" s="352"/>
      <c r="H19" s="352"/>
      <c r="I19" s="353"/>
      <c r="J19" s="88"/>
      <c r="K19" s="26" t="str">
        <f t="shared" si="1"/>
        <v/>
      </c>
    </row>
    <row r="20" spans="1:11" s="5" customFormat="1" ht="39.950000000000003" customHeight="1" thickBot="1" x14ac:dyDescent="0.25">
      <c r="A20" s="29"/>
      <c r="B20" s="30"/>
      <c r="C20" s="359" t="s">
        <v>88</v>
      </c>
      <c r="D20" s="360"/>
      <c r="E20" s="19">
        <v>10</v>
      </c>
      <c r="F20" s="354"/>
      <c r="G20" s="355"/>
      <c r="H20" s="355"/>
      <c r="I20" s="356"/>
      <c r="J20" s="85"/>
      <c r="K20" s="27">
        <f>IF(J16&gt;E16,"Fehler",IF(J17&gt;E17,"Fehler",IF(J18&gt;E18,"Fehler",IF(J19&gt;E19,"Fehler",IF(J20&gt;E20,"Fehler",SUM(J16:J20))))))</f>
        <v>0</v>
      </c>
    </row>
    <row r="21" spans="1:11" s="5" customFormat="1" ht="47.1" customHeight="1" thickBot="1" x14ac:dyDescent="0.25">
      <c r="A21" s="361" t="s">
        <v>126</v>
      </c>
      <c r="B21" s="386"/>
      <c r="C21" s="376" t="s">
        <v>89</v>
      </c>
      <c r="D21" s="376"/>
      <c r="E21" s="31">
        <v>10</v>
      </c>
      <c r="F21" s="378"/>
      <c r="G21" s="378"/>
      <c r="H21" s="378"/>
      <c r="I21" s="378"/>
      <c r="J21" s="90"/>
      <c r="K21" s="20">
        <f>IF(J21&gt;E21,"Fehler",SUM(J21))</f>
        <v>0</v>
      </c>
    </row>
    <row r="22" spans="1:11" s="5" customFormat="1" ht="39" customHeight="1" thickBot="1" x14ac:dyDescent="0.25">
      <c r="A22" s="380" t="s">
        <v>127</v>
      </c>
      <c r="B22" s="381"/>
      <c r="C22" s="377" t="s">
        <v>90</v>
      </c>
      <c r="D22" s="377"/>
      <c r="E22" s="21">
        <v>10</v>
      </c>
      <c r="F22" s="379"/>
      <c r="G22" s="379"/>
      <c r="H22" s="379"/>
      <c r="I22" s="379"/>
      <c r="J22" s="86"/>
      <c r="K22" s="20">
        <f>IF(J22&gt;E22,"Fehler",SUM(J22))</f>
        <v>0</v>
      </c>
    </row>
    <row r="23" spans="1:11" s="5" customFormat="1" ht="45.75" customHeight="1" thickBot="1" x14ac:dyDescent="0.25">
      <c r="A23" s="373" t="s">
        <v>15</v>
      </c>
      <c r="B23" s="374"/>
      <c r="C23" s="375"/>
      <c r="D23" s="125" t="s">
        <v>91</v>
      </c>
      <c r="E23" s="385" t="s">
        <v>16</v>
      </c>
      <c r="F23" s="375"/>
      <c r="G23" s="375"/>
      <c r="H23" s="32">
        <f>IF(K9="Fehler","Fehler",IF(K10="Fehler","Fehler",IF(K13="Fehler","Fehler",IF(K15="Fehler","Fehler",IF(K20="Fehler","Fehler",IF(K21="Fehler","Fehler",IF(K22="Fehler","Fehler",SUM(J9:J22))))))))</f>
        <v>0</v>
      </c>
      <c r="I23" s="125" t="s">
        <v>18</v>
      </c>
      <c r="J23" s="33" t="s">
        <v>17</v>
      </c>
      <c r="K23" s="34" t="str">
        <f>IF(H23="Fehler","Fehler",IF(SUM(K9:K22)=0,"",ROUND(SUM(((H23/100)*5)+1)*2,0)/2))</f>
        <v/>
      </c>
    </row>
    <row r="24" spans="1:11" s="5" customFormat="1" ht="16.5" customHeight="1" x14ac:dyDescent="0.2">
      <c r="A24" s="35" t="s">
        <v>2</v>
      </c>
      <c r="B24" s="455" t="str">
        <f>IF('1. Sem. a'!$B$24="","",'1. Sem. a'!$B$24:$D$24)</f>
        <v/>
      </c>
      <c r="C24" s="455"/>
      <c r="D24" s="455"/>
      <c r="E24" s="36"/>
      <c r="F24" s="37" t="s">
        <v>120</v>
      </c>
      <c r="G24" s="383"/>
      <c r="H24" s="384"/>
      <c r="I24" s="384"/>
      <c r="J24" s="384"/>
      <c r="K24" s="384"/>
    </row>
    <row r="25" spans="1:11" s="5" customFormat="1" ht="23.25" customHeight="1" x14ac:dyDescent="0.2">
      <c r="A25" s="35" t="s">
        <v>128</v>
      </c>
      <c r="B25" s="35"/>
      <c r="C25" s="35"/>
      <c r="D25" s="35"/>
      <c r="E25" s="38"/>
      <c r="F25" s="35" t="s">
        <v>1</v>
      </c>
      <c r="G25" s="35"/>
      <c r="H25" s="35"/>
      <c r="I25" s="35"/>
      <c r="J25" s="38"/>
      <c r="K25" s="38"/>
    </row>
    <row r="26" spans="1:11" s="5" customFormat="1" ht="15" customHeight="1" x14ac:dyDescent="0.2">
      <c r="A26" s="387"/>
      <c r="B26" s="387"/>
      <c r="C26" s="387"/>
      <c r="D26" s="387"/>
      <c r="E26" s="39"/>
      <c r="F26" s="387"/>
      <c r="G26" s="387"/>
      <c r="H26" s="387"/>
      <c r="I26" s="387"/>
      <c r="J26" s="387"/>
      <c r="K26" s="387"/>
    </row>
    <row r="27" spans="1:11" s="7" customFormat="1" ht="41.25" customHeight="1" x14ac:dyDescent="0.2">
      <c r="A27" s="371" t="s">
        <v>250</v>
      </c>
      <c r="B27" s="371"/>
      <c r="C27" s="372"/>
      <c r="D27" s="372"/>
      <c r="E27" s="372"/>
      <c r="F27" s="372"/>
      <c r="G27" s="372"/>
      <c r="H27" s="372"/>
      <c r="I27" s="372"/>
      <c r="J27" s="372"/>
      <c r="K27" s="372"/>
    </row>
    <row r="28" spans="1:11" s="5" customFormat="1" ht="36.75" customHeight="1" x14ac:dyDescent="0.2">
      <c r="E28" s="6"/>
      <c r="J28" s="6"/>
      <c r="K28" s="6"/>
    </row>
    <row r="29" spans="1:11" s="5" customFormat="1" x14ac:dyDescent="0.2">
      <c r="E29" s="6"/>
      <c r="J29" s="6"/>
      <c r="K29" s="6"/>
    </row>
    <row r="30" spans="1:11" s="5" customFormat="1" x14ac:dyDescent="0.2">
      <c r="E30" s="6"/>
      <c r="J30" s="6"/>
      <c r="K30" s="6"/>
    </row>
    <row r="31" spans="1:11" s="5" customFormat="1" x14ac:dyDescent="0.2">
      <c r="E31" s="6"/>
      <c r="J31" s="6"/>
      <c r="K31" s="6"/>
    </row>
    <row r="32" spans="1:11" s="5" customFormat="1" x14ac:dyDescent="0.2">
      <c r="E32" s="6"/>
      <c r="J32" s="6"/>
      <c r="K32" s="6"/>
    </row>
    <row r="33" spans="5:11" s="5" customFormat="1" x14ac:dyDescent="0.2">
      <c r="E33" s="6"/>
      <c r="J33" s="6"/>
      <c r="K33" s="6"/>
    </row>
    <row r="34" spans="5:11" s="5" customFormat="1" x14ac:dyDescent="0.2">
      <c r="E34" s="6"/>
      <c r="J34" s="6"/>
      <c r="K34" s="6"/>
    </row>
    <row r="35" spans="5:11" s="5" customFormat="1" x14ac:dyDescent="0.2">
      <c r="E35" s="6"/>
      <c r="J35" s="6"/>
      <c r="K35" s="6"/>
    </row>
    <row r="36" spans="5:11" s="5" customFormat="1" x14ac:dyDescent="0.2">
      <c r="E36" s="6"/>
      <c r="J36" s="6"/>
      <c r="K36" s="6"/>
    </row>
    <row r="37" spans="5:11" s="5" customFormat="1" x14ac:dyDescent="0.2">
      <c r="E37" s="6"/>
      <c r="J37" s="6"/>
      <c r="K37" s="6"/>
    </row>
    <row r="38" spans="5:11" s="5" customFormat="1" x14ac:dyDescent="0.2">
      <c r="E38" s="6"/>
      <c r="J38" s="6"/>
      <c r="K38" s="6"/>
    </row>
    <row r="39" spans="5:11" s="5" customFormat="1" x14ac:dyDescent="0.2">
      <c r="E39" s="6"/>
      <c r="J39" s="6"/>
      <c r="K39" s="6"/>
    </row>
    <row r="40" spans="5:11" s="5" customFormat="1" x14ac:dyDescent="0.2">
      <c r="E40" s="6"/>
      <c r="J40" s="6"/>
      <c r="K40" s="6"/>
    </row>
    <row r="41" spans="5:11" s="5" customFormat="1" x14ac:dyDescent="0.2">
      <c r="E41" s="6"/>
      <c r="J41" s="6"/>
      <c r="K41" s="6"/>
    </row>
    <row r="42" spans="5:11" s="5" customFormat="1" x14ac:dyDescent="0.2">
      <c r="E42" s="6"/>
      <c r="J42" s="6"/>
      <c r="K42" s="6"/>
    </row>
    <row r="43" spans="5:11" s="5" customFormat="1" x14ac:dyDescent="0.2">
      <c r="E43" s="6"/>
      <c r="J43" s="6"/>
      <c r="K43" s="6"/>
    </row>
    <row r="44" spans="5:11" s="5" customFormat="1" x14ac:dyDescent="0.2">
      <c r="E44" s="6"/>
      <c r="J44" s="6"/>
      <c r="K44" s="6"/>
    </row>
    <row r="45" spans="5:11" s="5" customFormat="1" x14ac:dyDescent="0.2">
      <c r="E45" s="6"/>
      <c r="J45" s="6"/>
      <c r="K45" s="6"/>
    </row>
    <row r="46" spans="5:11" s="5" customFormat="1" x14ac:dyDescent="0.2">
      <c r="E46" s="6"/>
      <c r="J46" s="6"/>
      <c r="K46" s="6"/>
    </row>
    <row r="47" spans="5:11" s="5" customFormat="1" x14ac:dyDescent="0.2">
      <c r="E47" s="6"/>
      <c r="J47" s="6"/>
      <c r="K47" s="6"/>
    </row>
    <row r="48" spans="5:11" s="5" customFormat="1" x14ac:dyDescent="0.2">
      <c r="E48" s="6"/>
      <c r="J48" s="6"/>
      <c r="K48" s="6"/>
    </row>
    <row r="49" spans="5:11" s="5" customFormat="1" x14ac:dyDescent="0.2">
      <c r="E49" s="6"/>
      <c r="J49" s="6"/>
      <c r="K49" s="6"/>
    </row>
    <row r="50" spans="5:11" s="5" customFormat="1" x14ac:dyDescent="0.2">
      <c r="E50" s="6"/>
      <c r="J50" s="6"/>
      <c r="K50" s="6"/>
    </row>
    <row r="51" spans="5:11" s="5" customFormat="1" x14ac:dyDescent="0.2">
      <c r="E51" s="6"/>
      <c r="J51" s="6"/>
      <c r="K51" s="6"/>
    </row>
    <row r="52" spans="5:11" s="5" customFormat="1" x14ac:dyDescent="0.2">
      <c r="E52" s="6"/>
      <c r="J52" s="6"/>
      <c r="K52" s="6"/>
    </row>
    <row r="53" spans="5:11" s="5" customFormat="1" x14ac:dyDescent="0.2">
      <c r="E53" s="6"/>
      <c r="J53" s="6"/>
      <c r="K53" s="6"/>
    </row>
    <row r="54" spans="5:11" s="5" customFormat="1" x14ac:dyDescent="0.2">
      <c r="E54" s="6"/>
      <c r="J54" s="6"/>
      <c r="K54" s="6"/>
    </row>
    <row r="55" spans="5:11" s="5" customFormat="1" x14ac:dyDescent="0.2">
      <c r="E55" s="6"/>
      <c r="J55" s="6"/>
      <c r="K55" s="6"/>
    </row>
    <row r="56" spans="5:11" s="5" customFormat="1" x14ac:dyDescent="0.2">
      <c r="E56" s="6"/>
      <c r="J56" s="6"/>
      <c r="K56" s="6"/>
    </row>
    <row r="57" spans="5:11" s="5" customFormat="1" x14ac:dyDescent="0.2">
      <c r="E57" s="6"/>
      <c r="J57" s="6"/>
      <c r="K57" s="6"/>
    </row>
    <row r="58" spans="5:11" s="5" customFormat="1" x14ac:dyDescent="0.2">
      <c r="E58" s="6"/>
      <c r="J58" s="6"/>
      <c r="K58" s="6"/>
    </row>
    <row r="59" spans="5:11" s="5" customFormat="1" x14ac:dyDescent="0.2">
      <c r="E59" s="6"/>
      <c r="J59" s="6"/>
      <c r="K59" s="6"/>
    </row>
    <row r="60" spans="5:11" s="5" customFormat="1" x14ac:dyDescent="0.2">
      <c r="E60" s="6"/>
      <c r="J60" s="6"/>
      <c r="K60" s="6"/>
    </row>
    <row r="61" spans="5:11" s="5" customFormat="1" x14ac:dyDescent="0.2">
      <c r="E61" s="6"/>
      <c r="J61" s="6"/>
      <c r="K61" s="6"/>
    </row>
    <row r="62" spans="5:11" s="5" customFormat="1" x14ac:dyDescent="0.2">
      <c r="E62" s="6"/>
      <c r="J62" s="6"/>
      <c r="K62" s="6"/>
    </row>
    <row r="63" spans="5:11" s="5" customFormat="1" x14ac:dyDescent="0.2">
      <c r="E63" s="6"/>
      <c r="J63" s="6"/>
      <c r="K63" s="6"/>
    </row>
    <row r="64" spans="5:11" s="5" customFormat="1" x14ac:dyDescent="0.2">
      <c r="E64" s="6"/>
      <c r="J64" s="6"/>
      <c r="K64" s="6"/>
    </row>
    <row r="65" spans="1:11" s="5" customFormat="1" x14ac:dyDescent="0.2">
      <c r="E65" s="6"/>
      <c r="J65" s="6"/>
      <c r="K65" s="6"/>
    </row>
    <row r="66" spans="1:11" s="5" customFormat="1" x14ac:dyDescent="0.2">
      <c r="E66" s="6"/>
      <c r="J66" s="6"/>
      <c r="K66" s="6"/>
    </row>
    <row r="67" spans="1:11" s="5" customFormat="1" x14ac:dyDescent="0.2">
      <c r="E67" s="6"/>
      <c r="J67" s="6"/>
      <c r="K67" s="6"/>
    </row>
    <row r="68" spans="1:11" s="5" customFormat="1" x14ac:dyDescent="0.2">
      <c r="E68" s="6"/>
      <c r="J68" s="6"/>
      <c r="K68" s="6"/>
    </row>
    <row r="69" spans="1:11" s="5" customFormat="1" x14ac:dyDescent="0.2">
      <c r="A69" s="8"/>
      <c r="B69" s="8"/>
      <c r="C69" s="8"/>
      <c r="D69" s="8"/>
      <c r="E69" s="9"/>
      <c r="F69" s="8"/>
      <c r="G69" s="8"/>
      <c r="H69" s="8"/>
      <c r="I69" s="8"/>
      <c r="J69" s="9"/>
      <c r="K69" s="9"/>
    </row>
  </sheetData>
  <sheetProtection algorithmName="SHA-512" hashValue="I0Yhx5CELIAizYz5xd+tuIBuvnPf/ICq29ShN7wo2p1jOzb74Rdk56G0ZOYyZkLtEitUpPCdnCqYAOO10XU19w==" saltValue="nHmflyHSMv+oZtnpdCgl3g==" spinCount="100000" sheet="1" objects="1" scenarios="1" selectLockedCells="1" pivotTables="0"/>
  <mergeCells count="59">
    <mergeCell ref="A4:B4"/>
    <mergeCell ref="C4:K4"/>
    <mergeCell ref="A1:K1"/>
    <mergeCell ref="A2:B2"/>
    <mergeCell ref="C2:K2"/>
    <mergeCell ref="A3:B3"/>
    <mergeCell ref="C3:K3"/>
    <mergeCell ref="A5:B5"/>
    <mergeCell ref="C5:K5"/>
    <mergeCell ref="A6:B6"/>
    <mergeCell ref="C6:K6"/>
    <mergeCell ref="A7:B7"/>
    <mergeCell ref="C7:K7"/>
    <mergeCell ref="A10:B10"/>
    <mergeCell ref="C10:D10"/>
    <mergeCell ref="F10:I10"/>
    <mergeCell ref="A11:B13"/>
    <mergeCell ref="C11:D11"/>
    <mergeCell ref="F11:I11"/>
    <mergeCell ref="C12:D12"/>
    <mergeCell ref="F12:I12"/>
    <mergeCell ref="C13:D13"/>
    <mergeCell ref="F13:I13"/>
    <mergeCell ref="A8:B8"/>
    <mergeCell ref="C8:D8"/>
    <mergeCell ref="F8:I8"/>
    <mergeCell ref="A9:B9"/>
    <mergeCell ref="C9:D9"/>
    <mergeCell ref="F9:I9"/>
    <mergeCell ref="A27:K27"/>
    <mergeCell ref="A21:B21"/>
    <mergeCell ref="C21:D21"/>
    <mergeCell ref="F21:I21"/>
    <mergeCell ref="A22:B22"/>
    <mergeCell ref="C22:D22"/>
    <mergeCell ref="F22:I22"/>
    <mergeCell ref="A26:D26"/>
    <mergeCell ref="F26:K26"/>
    <mergeCell ref="A23:C23"/>
    <mergeCell ref="E23:G23"/>
    <mergeCell ref="B24:D24"/>
    <mergeCell ref="G24:K24"/>
    <mergeCell ref="C20:D20"/>
    <mergeCell ref="F14:I14"/>
    <mergeCell ref="F20:I20"/>
    <mergeCell ref="C17:D17"/>
    <mergeCell ref="C18:D18"/>
    <mergeCell ref="C19:D19"/>
    <mergeCell ref="F19:I19"/>
    <mergeCell ref="A14:B14"/>
    <mergeCell ref="C14:D14"/>
    <mergeCell ref="F16:I16"/>
    <mergeCell ref="F17:I17"/>
    <mergeCell ref="F18:I18"/>
    <mergeCell ref="A16:B16"/>
    <mergeCell ref="A15:B15"/>
    <mergeCell ref="C15:D15"/>
    <mergeCell ref="F15:I15"/>
    <mergeCell ref="C16:D16"/>
  </mergeCells>
  <pageMargins left="0.51181102362204722" right="0.23622047244094491" top="0.55118110236220474" bottom="0.15748031496062992" header="0.19685039370078741" footer="0"/>
  <pageSetup paperSize="9" scale="85" orientation="portrait" r:id="rId1"/>
  <headerFooter alignWithMargins="0">
    <oddHeader>&amp;L&amp;6Bildungsplan zur Verordnung über die berufliche Grundbildung&amp;R&amp;6Anhang 1: 7. Lerndokumentation Betrieb</oddHeader>
    <oddFooter>&amp;L&amp;6OdA Wald Schweiz/ Codoc&amp;R&amp;6 4. Ausgabe,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2705" r:id="rId4" name="Check Box 1">
              <controlPr defaultSize="0" autoLine="0" autoPict="0">
                <anchor moveWithCells="1">
                  <from>
                    <xdr:col>2</xdr:col>
                    <xdr:colOff>47625</xdr:colOff>
                    <xdr:row>5</xdr:row>
                    <xdr:rowOff>28575</xdr:rowOff>
                  </from>
                  <to>
                    <xdr:col>2</xdr:col>
                    <xdr:colOff>381000</xdr:colOff>
                    <xdr:row>5</xdr:row>
                    <xdr:rowOff>228600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EA543-A7FA-4988-86DC-280DB541970A}">
  <sheetPr>
    <tabColor theme="8" tint="0.39997558519241921"/>
  </sheetPr>
  <dimension ref="A1:K69"/>
  <sheetViews>
    <sheetView showGridLines="0" zoomScaleNormal="100" workbookViewId="0">
      <selection activeCell="C5" sqref="C5:K5"/>
    </sheetView>
  </sheetViews>
  <sheetFormatPr baseColWidth="10" defaultColWidth="11.42578125" defaultRowHeight="12.75" x14ac:dyDescent="0.2"/>
  <cols>
    <col min="1" max="1" width="5.7109375" style="8" customWidth="1"/>
    <col min="2" max="2" width="10.42578125" style="8" customWidth="1"/>
    <col min="3" max="4" width="10.7109375" style="8" customWidth="1"/>
    <col min="5" max="5" width="9.28515625" style="9" customWidth="1"/>
    <col min="6" max="6" width="7.42578125" style="8" customWidth="1"/>
    <col min="7" max="7" width="8.140625" style="8" customWidth="1"/>
    <col min="8" max="8" width="6.85546875" style="8" customWidth="1"/>
    <col min="9" max="9" width="13" style="8" customWidth="1"/>
    <col min="10" max="10" width="8.42578125" style="9" customWidth="1"/>
    <col min="11" max="11" width="6.42578125" style="9" customWidth="1"/>
    <col min="12" max="16384" width="11.42578125" style="8"/>
  </cols>
  <sheetData>
    <row r="1" spans="1:11" s="4" customFormat="1" ht="28.5" customHeight="1" thickBot="1" x14ac:dyDescent="0.25">
      <c r="A1" s="388" t="s">
        <v>77</v>
      </c>
      <c r="B1" s="389"/>
      <c r="C1" s="389"/>
      <c r="D1" s="389"/>
      <c r="E1" s="389"/>
      <c r="F1" s="389"/>
      <c r="G1" s="389"/>
      <c r="H1" s="389"/>
      <c r="I1" s="389"/>
      <c r="J1" s="389"/>
      <c r="K1" s="431"/>
    </row>
    <row r="2" spans="1:11" s="5" customFormat="1" ht="20.100000000000001" customHeight="1" x14ac:dyDescent="0.2">
      <c r="A2" s="396" t="s">
        <v>45</v>
      </c>
      <c r="B2" s="442"/>
      <c r="C2" s="449" t="str">
        <f>IF('1. Sem. a'!C2="","",'1. Sem. a'!C2:K2)</f>
        <v/>
      </c>
      <c r="D2" s="450"/>
      <c r="E2" s="450"/>
      <c r="F2" s="450"/>
      <c r="G2" s="450"/>
      <c r="H2" s="450"/>
      <c r="I2" s="450"/>
      <c r="J2" s="450"/>
      <c r="K2" s="451"/>
    </row>
    <row r="3" spans="1:11" s="5" customFormat="1" ht="20.100000000000001" customHeight="1" x14ac:dyDescent="0.2">
      <c r="A3" s="398" t="s">
        <v>46</v>
      </c>
      <c r="B3" s="447"/>
      <c r="C3" s="452" t="str">
        <f>IF('1. Sem. a'!C3="","",'1. Sem. a'!C3:K3)</f>
        <v/>
      </c>
      <c r="D3" s="453"/>
      <c r="E3" s="453"/>
      <c r="F3" s="453"/>
      <c r="G3" s="453"/>
      <c r="H3" s="453"/>
      <c r="I3" s="453"/>
      <c r="J3" s="453"/>
      <c r="K3" s="454"/>
    </row>
    <row r="4" spans="1:11" s="5" customFormat="1" ht="20.100000000000001" customHeight="1" x14ac:dyDescent="0.2">
      <c r="A4" s="398" t="s">
        <v>117</v>
      </c>
      <c r="B4" s="447"/>
      <c r="C4" s="452" t="str">
        <f>IF('1. Sem. a'!C4="","",'1. Sem. a'!C4:K4)</f>
        <v/>
      </c>
      <c r="D4" s="453"/>
      <c r="E4" s="453"/>
      <c r="F4" s="453"/>
      <c r="G4" s="453"/>
      <c r="H4" s="453"/>
      <c r="I4" s="453"/>
      <c r="J4" s="453"/>
      <c r="K4" s="454"/>
    </row>
    <row r="5" spans="1:11" s="5" customFormat="1" ht="20.100000000000001" customHeight="1" thickBot="1" x14ac:dyDescent="0.25">
      <c r="A5" s="400" t="s">
        <v>48</v>
      </c>
      <c r="B5" s="448"/>
      <c r="C5" s="439"/>
      <c r="D5" s="440"/>
      <c r="E5" s="440"/>
      <c r="F5" s="440"/>
      <c r="G5" s="440"/>
      <c r="H5" s="440"/>
      <c r="I5" s="440"/>
      <c r="J5" s="440"/>
      <c r="K5" s="441"/>
    </row>
    <row r="6" spans="1:11" s="5" customFormat="1" ht="16.5" customHeight="1" x14ac:dyDescent="0.2">
      <c r="A6" s="411" t="s">
        <v>50</v>
      </c>
      <c r="B6" s="444"/>
      <c r="C6" s="713" t="s">
        <v>255</v>
      </c>
      <c r="D6" s="714"/>
      <c r="E6" s="432" t="s">
        <v>253</v>
      </c>
      <c r="F6" s="433"/>
      <c r="G6" s="443"/>
      <c r="H6" s="432" t="s">
        <v>254</v>
      </c>
      <c r="I6" s="433"/>
      <c r="J6" s="433"/>
      <c r="K6" s="195"/>
    </row>
    <row r="7" spans="1:11" s="5" customFormat="1" ht="17.100000000000001" customHeight="1" thickBot="1" x14ac:dyDescent="0.25">
      <c r="A7" s="445"/>
      <c r="B7" s="446"/>
      <c r="C7" s="434" t="s">
        <v>256</v>
      </c>
      <c r="D7" s="438"/>
      <c r="E7" s="434" t="s">
        <v>252</v>
      </c>
      <c r="F7" s="435"/>
      <c r="G7" s="438"/>
      <c r="H7" s="434"/>
      <c r="I7" s="435"/>
      <c r="J7" s="435"/>
      <c r="K7" s="196"/>
    </row>
    <row r="8" spans="1:11" s="5" customFormat="1" ht="40.5" customHeight="1" thickBot="1" x14ac:dyDescent="0.25">
      <c r="A8" s="423" t="s">
        <v>108</v>
      </c>
      <c r="B8" s="459"/>
      <c r="C8" s="456" t="s">
        <v>10</v>
      </c>
      <c r="D8" s="457"/>
      <c r="E8" s="457"/>
      <c r="F8" s="457"/>
      <c r="G8" s="457"/>
      <c r="H8" s="457"/>
      <c r="I8" s="457"/>
      <c r="J8" s="457"/>
      <c r="K8" s="458"/>
    </row>
    <row r="9" spans="1:11" s="5" customFormat="1" ht="39.75" customHeight="1" thickBot="1" x14ac:dyDescent="0.25">
      <c r="A9" s="373" t="s">
        <v>119</v>
      </c>
      <c r="B9" s="425"/>
      <c r="C9" s="385" t="s">
        <v>105</v>
      </c>
      <c r="D9" s="425"/>
      <c r="E9" s="17" t="s">
        <v>104</v>
      </c>
      <c r="F9" s="385" t="s">
        <v>14</v>
      </c>
      <c r="G9" s="374"/>
      <c r="H9" s="374"/>
      <c r="I9" s="425"/>
      <c r="J9" s="17" t="s">
        <v>13</v>
      </c>
      <c r="K9" s="18" t="s">
        <v>12</v>
      </c>
    </row>
    <row r="10" spans="1:11" s="5" customFormat="1" ht="54" customHeight="1" thickBot="1" x14ac:dyDescent="0.25">
      <c r="A10" s="361" t="s">
        <v>132</v>
      </c>
      <c r="B10" s="386"/>
      <c r="C10" s="428" t="s">
        <v>92</v>
      </c>
      <c r="D10" s="428"/>
      <c r="E10" s="19">
        <v>5</v>
      </c>
      <c r="F10" s="429"/>
      <c r="G10" s="429"/>
      <c r="H10" s="429"/>
      <c r="I10" s="429"/>
      <c r="J10" s="85"/>
      <c r="K10" s="20">
        <f>IF(J10&gt;E10,"Fehler",SUM(J10))</f>
        <v>0</v>
      </c>
    </row>
    <row r="11" spans="1:11" s="5" customFormat="1" ht="63" customHeight="1" thickBot="1" x14ac:dyDescent="0.25">
      <c r="A11" s="380" t="s">
        <v>122</v>
      </c>
      <c r="B11" s="430"/>
      <c r="C11" s="377" t="s">
        <v>80</v>
      </c>
      <c r="D11" s="377"/>
      <c r="E11" s="21">
        <v>5</v>
      </c>
      <c r="F11" s="379"/>
      <c r="G11" s="379"/>
      <c r="H11" s="379"/>
      <c r="I11" s="379"/>
      <c r="J11" s="86"/>
      <c r="K11" s="22">
        <f>IF(J11&gt;E11,"Fehler",SUM(J11))</f>
        <v>0</v>
      </c>
    </row>
    <row r="12" spans="1:11" s="5" customFormat="1" ht="39" customHeight="1" x14ac:dyDescent="0.2">
      <c r="A12" s="361" t="s">
        <v>133</v>
      </c>
      <c r="B12" s="362"/>
      <c r="C12" s="421" t="s">
        <v>81</v>
      </c>
      <c r="D12" s="421"/>
      <c r="E12" s="23">
        <v>5</v>
      </c>
      <c r="F12" s="422"/>
      <c r="G12" s="422"/>
      <c r="H12" s="422"/>
      <c r="I12" s="422"/>
      <c r="J12" s="87"/>
      <c r="K12" s="24" t="str">
        <f>IF(J12&gt;E12,"Fehler","")</f>
        <v/>
      </c>
    </row>
    <row r="13" spans="1:11" s="5" customFormat="1" ht="35.1" customHeight="1" x14ac:dyDescent="0.2">
      <c r="A13" s="363"/>
      <c r="B13" s="364"/>
      <c r="C13" s="419" t="s">
        <v>82</v>
      </c>
      <c r="D13" s="419"/>
      <c r="E13" s="25">
        <v>3</v>
      </c>
      <c r="F13" s="418"/>
      <c r="G13" s="418"/>
      <c r="H13" s="418"/>
      <c r="I13" s="418"/>
      <c r="J13" s="88"/>
      <c r="K13" s="26" t="str">
        <f t="shared" ref="K13:K15" si="0">IF(J13&gt;E13,"Fehler","")</f>
        <v/>
      </c>
    </row>
    <row r="14" spans="1:11" s="5" customFormat="1" ht="33.950000000000003" customHeight="1" thickBot="1" x14ac:dyDescent="0.25">
      <c r="A14" s="365"/>
      <c r="B14" s="366"/>
      <c r="C14" s="419" t="s">
        <v>83</v>
      </c>
      <c r="D14" s="419"/>
      <c r="E14" s="25">
        <v>2</v>
      </c>
      <c r="F14" s="418"/>
      <c r="G14" s="418"/>
      <c r="H14" s="418"/>
      <c r="I14" s="418"/>
      <c r="J14" s="88"/>
      <c r="K14" s="27">
        <f>IF(J12&gt;E12,"Fehler",IF(J13&gt;E13,"Fehler",IF(J14&gt;E14,"Fehler",SUM(J12:J14))))</f>
        <v>0</v>
      </c>
    </row>
    <row r="15" spans="1:11" s="5" customFormat="1" ht="36" customHeight="1" x14ac:dyDescent="0.2">
      <c r="A15" s="367" t="s">
        <v>124</v>
      </c>
      <c r="B15" s="368"/>
      <c r="C15" s="421" t="s">
        <v>118</v>
      </c>
      <c r="D15" s="421"/>
      <c r="E15" s="23">
        <v>5</v>
      </c>
      <c r="F15" s="413"/>
      <c r="G15" s="414"/>
      <c r="H15" s="414"/>
      <c r="I15" s="415"/>
      <c r="J15" s="87"/>
      <c r="K15" s="24" t="str">
        <f t="shared" si="0"/>
        <v/>
      </c>
    </row>
    <row r="16" spans="1:11" s="5" customFormat="1" ht="38.1" customHeight="1" thickBot="1" x14ac:dyDescent="0.25">
      <c r="A16" s="416"/>
      <c r="B16" s="417"/>
      <c r="C16" s="420" t="s">
        <v>84</v>
      </c>
      <c r="D16" s="420"/>
      <c r="E16" s="28">
        <v>5</v>
      </c>
      <c r="F16" s="354"/>
      <c r="G16" s="355"/>
      <c r="H16" s="355"/>
      <c r="I16" s="356"/>
      <c r="J16" s="89"/>
      <c r="K16" s="27">
        <f>IF(J15&gt;E15,"Fehler",IF(J16&gt;E16,"Fehler",SUM(J15:J16)))</f>
        <v>0</v>
      </c>
    </row>
    <row r="17" spans="1:11" s="5" customFormat="1" ht="38.1" customHeight="1" x14ac:dyDescent="0.2">
      <c r="A17" s="367" t="s">
        <v>125</v>
      </c>
      <c r="B17" s="368"/>
      <c r="C17" s="369" t="s">
        <v>85</v>
      </c>
      <c r="D17" s="370"/>
      <c r="E17" s="23">
        <v>10</v>
      </c>
      <c r="F17" s="549"/>
      <c r="G17" s="550"/>
      <c r="H17" s="550"/>
      <c r="I17" s="551"/>
      <c r="J17" s="87"/>
      <c r="K17" s="24" t="str">
        <f t="shared" ref="K17:K20" si="1">IF(J17&gt;E17,"Fehler","")</f>
        <v/>
      </c>
    </row>
    <row r="18" spans="1:11" s="5" customFormat="1" ht="39" customHeight="1" x14ac:dyDescent="0.2">
      <c r="A18" s="29"/>
      <c r="B18" s="30"/>
      <c r="C18" s="357" t="s">
        <v>98</v>
      </c>
      <c r="D18" s="358"/>
      <c r="E18" s="25">
        <v>10</v>
      </c>
      <c r="F18" s="546"/>
      <c r="G18" s="547"/>
      <c r="H18" s="547"/>
      <c r="I18" s="548"/>
      <c r="J18" s="88"/>
      <c r="K18" s="26" t="str">
        <f t="shared" si="1"/>
        <v/>
      </c>
    </row>
    <row r="19" spans="1:11" s="5" customFormat="1" ht="35.1" customHeight="1" x14ac:dyDescent="0.2">
      <c r="A19" s="29"/>
      <c r="B19" s="30"/>
      <c r="C19" s="357" t="s">
        <v>86</v>
      </c>
      <c r="D19" s="358"/>
      <c r="E19" s="25">
        <v>10</v>
      </c>
      <c r="F19" s="546"/>
      <c r="G19" s="547"/>
      <c r="H19" s="547"/>
      <c r="I19" s="548"/>
      <c r="J19" s="88"/>
      <c r="K19" s="26" t="str">
        <f t="shared" si="1"/>
        <v/>
      </c>
    </row>
    <row r="20" spans="1:11" s="5" customFormat="1" ht="35.1" customHeight="1" x14ac:dyDescent="0.2">
      <c r="A20" s="29"/>
      <c r="B20" s="30"/>
      <c r="C20" s="357" t="s">
        <v>87</v>
      </c>
      <c r="D20" s="358"/>
      <c r="E20" s="25">
        <v>10</v>
      </c>
      <c r="F20" s="546"/>
      <c r="G20" s="547"/>
      <c r="H20" s="547"/>
      <c r="I20" s="548"/>
      <c r="J20" s="88"/>
      <c r="K20" s="26" t="str">
        <f t="shared" si="1"/>
        <v/>
      </c>
    </row>
    <row r="21" spans="1:11" s="5" customFormat="1" ht="39.950000000000003" customHeight="1" thickBot="1" x14ac:dyDescent="0.25">
      <c r="A21" s="29"/>
      <c r="B21" s="30"/>
      <c r="C21" s="359" t="s">
        <v>88</v>
      </c>
      <c r="D21" s="360"/>
      <c r="E21" s="19">
        <v>10</v>
      </c>
      <c r="F21" s="543"/>
      <c r="G21" s="544"/>
      <c r="H21" s="544"/>
      <c r="I21" s="545"/>
      <c r="J21" s="85"/>
      <c r="K21" s="27">
        <f>IF(J17&gt;E17,"Fehler",IF(J18&gt;E18,"Fehler",IF(J19&gt;E19,"Fehler",IF(J20&gt;E20,"Fehler",IF(J21&gt;E21,"Fehler",SUM(J17:J21))))))</f>
        <v>0</v>
      </c>
    </row>
    <row r="22" spans="1:11" s="5" customFormat="1" ht="47.1" customHeight="1" thickBot="1" x14ac:dyDescent="0.25">
      <c r="A22" s="361" t="s">
        <v>126</v>
      </c>
      <c r="B22" s="386"/>
      <c r="C22" s="376" t="s">
        <v>89</v>
      </c>
      <c r="D22" s="376"/>
      <c r="E22" s="31">
        <v>10</v>
      </c>
      <c r="F22" s="378"/>
      <c r="G22" s="378"/>
      <c r="H22" s="378"/>
      <c r="I22" s="378"/>
      <c r="J22" s="90"/>
      <c r="K22" s="20">
        <f>IF(J22&gt;E22,"Fehler",SUM(J22))</f>
        <v>0</v>
      </c>
    </row>
    <row r="23" spans="1:11" s="5" customFormat="1" ht="39" customHeight="1" thickBot="1" x14ac:dyDescent="0.25">
      <c r="A23" s="380" t="s">
        <v>127</v>
      </c>
      <c r="B23" s="381"/>
      <c r="C23" s="377" t="s">
        <v>90</v>
      </c>
      <c r="D23" s="377"/>
      <c r="E23" s="21">
        <v>10</v>
      </c>
      <c r="F23" s="379"/>
      <c r="G23" s="379"/>
      <c r="H23" s="379"/>
      <c r="I23" s="379"/>
      <c r="J23" s="86"/>
      <c r="K23" s="20">
        <f>IF(J23&gt;E23,"Fehler",SUM(J23))</f>
        <v>0</v>
      </c>
    </row>
    <row r="24" spans="1:11" s="5" customFormat="1" ht="45.75" customHeight="1" thickBot="1" x14ac:dyDescent="0.25">
      <c r="A24" s="373" t="s">
        <v>15</v>
      </c>
      <c r="B24" s="374"/>
      <c r="C24" s="375"/>
      <c r="D24" s="125" t="s">
        <v>91</v>
      </c>
      <c r="E24" s="385" t="s">
        <v>16</v>
      </c>
      <c r="F24" s="375"/>
      <c r="G24" s="375"/>
      <c r="H24" s="32">
        <f>IF(K10="Fehler","Fehler",IF(K11="Fehler","Fehler",IF(K14="Fehler","Fehler",IF(K16="Fehler","Fehler",IF(K21="Fehler","Fehler",IF(K22="Fehler","Fehler",IF(K23="Fehler","Fehler",SUM(J10:J23))))))))</f>
        <v>0</v>
      </c>
      <c r="I24" s="125" t="s">
        <v>18</v>
      </c>
      <c r="J24" s="33" t="s">
        <v>17</v>
      </c>
      <c r="K24" s="34" t="str">
        <f>IF(H24="Fehler","Fehler",IF(SUM(K10:K23)=0,"",ROUND(SUM(((H24/100)*5)+1)*2,0)/2))</f>
        <v/>
      </c>
    </row>
    <row r="25" spans="1:11" s="16" customFormat="1" ht="26.25" customHeight="1" x14ac:dyDescent="0.2">
      <c r="A25" s="35" t="s">
        <v>2</v>
      </c>
      <c r="B25" s="455" t="str">
        <f>IF('1. Sem. a'!$B$24="","",'1. Sem. a'!$B$24:$D$24)</f>
        <v/>
      </c>
      <c r="C25" s="455"/>
      <c r="D25" s="455"/>
      <c r="E25" s="36"/>
      <c r="F25" s="37" t="s">
        <v>120</v>
      </c>
      <c r="G25" s="383"/>
      <c r="H25" s="383"/>
      <c r="I25" s="383"/>
      <c r="J25" s="383"/>
      <c r="K25" s="383"/>
    </row>
    <row r="26" spans="1:11" s="16" customFormat="1" ht="15" customHeight="1" x14ac:dyDescent="0.2">
      <c r="A26" s="35" t="s">
        <v>128</v>
      </c>
      <c r="B26" s="35"/>
      <c r="C26" s="35"/>
      <c r="D26" s="35"/>
      <c r="E26" s="38"/>
      <c r="F26" s="35" t="s">
        <v>1</v>
      </c>
      <c r="G26" s="35"/>
      <c r="H26" s="35"/>
      <c r="I26" s="35"/>
      <c r="J26" s="38"/>
      <c r="K26" s="38"/>
    </row>
    <row r="27" spans="1:11" s="143" customFormat="1" ht="24.75" customHeight="1" x14ac:dyDescent="0.2">
      <c r="A27" s="124" t="s">
        <v>134</v>
      </c>
      <c r="B27" s="124"/>
      <c r="C27" s="124"/>
      <c r="D27" s="124"/>
      <c r="E27" s="39"/>
      <c r="F27" s="124" t="s">
        <v>0</v>
      </c>
      <c r="G27" s="124"/>
      <c r="H27" s="124"/>
      <c r="I27" s="124"/>
      <c r="J27" s="197"/>
      <c r="K27" s="197"/>
    </row>
    <row r="28" spans="1:11" s="16" customFormat="1" ht="36.75" customHeight="1" x14ac:dyDescent="0.2">
      <c r="A28" s="371" t="s">
        <v>250</v>
      </c>
      <c r="B28" s="371"/>
      <c r="C28" s="371"/>
      <c r="D28" s="371"/>
      <c r="E28" s="371"/>
      <c r="F28" s="371"/>
      <c r="G28" s="371"/>
      <c r="H28" s="371"/>
      <c r="I28" s="371"/>
      <c r="J28" s="371"/>
      <c r="K28" s="371"/>
    </row>
    <row r="29" spans="1:11" s="5" customFormat="1" x14ac:dyDescent="0.2">
      <c r="E29" s="6"/>
      <c r="J29" s="6"/>
      <c r="K29" s="6"/>
    </row>
    <row r="30" spans="1:11" s="5" customFormat="1" x14ac:dyDescent="0.2">
      <c r="E30" s="6"/>
      <c r="J30" s="6"/>
      <c r="K30" s="6"/>
    </row>
    <row r="31" spans="1:11" s="5" customFormat="1" x14ac:dyDescent="0.2">
      <c r="E31" s="6"/>
      <c r="J31" s="6"/>
      <c r="K31" s="6"/>
    </row>
    <row r="32" spans="1:11" s="5" customFormat="1" x14ac:dyDescent="0.2">
      <c r="E32" s="6"/>
      <c r="J32" s="6"/>
      <c r="K32" s="6"/>
    </row>
    <row r="33" spans="5:11" s="5" customFormat="1" x14ac:dyDescent="0.2">
      <c r="E33" s="6"/>
      <c r="J33" s="6"/>
      <c r="K33" s="6"/>
    </row>
    <row r="34" spans="5:11" s="5" customFormat="1" x14ac:dyDescent="0.2">
      <c r="E34" s="6"/>
      <c r="J34" s="6"/>
      <c r="K34" s="6"/>
    </row>
    <row r="35" spans="5:11" s="5" customFormat="1" x14ac:dyDescent="0.2">
      <c r="E35" s="6"/>
      <c r="J35" s="6"/>
      <c r="K35" s="6"/>
    </row>
    <row r="36" spans="5:11" s="5" customFormat="1" x14ac:dyDescent="0.2">
      <c r="E36" s="6"/>
      <c r="J36" s="6"/>
      <c r="K36" s="6"/>
    </row>
    <row r="37" spans="5:11" s="5" customFormat="1" x14ac:dyDescent="0.2">
      <c r="E37" s="6"/>
      <c r="J37" s="6"/>
      <c r="K37" s="6"/>
    </row>
    <row r="38" spans="5:11" s="5" customFormat="1" x14ac:dyDescent="0.2">
      <c r="E38" s="6"/>
      <c r="J38" s="6"/>
      <c r="K38" s="6"/>
    </row>
    <row r="39" spans="5:11" s="5" customFormat="1" x14ac:dyDescent="0.2">
      <c r="E39" s="6"/>
      <c r="J39" s="6"/>
      <c r="K39" s="6"/>
    </row>
    <row r="40" spans="5:11" s="5" customFormat="1" x14ac:dyDescent="0.2">
      <c r="E40" s="6"/>
      <c r="J40" s="6"/>
      <c r="K40" s="6"/>
    </row>
    <row r="41" spans="5:11" s="5" customFormat="1" x14ac:dyDescent="0.2">
      <c r="E41" s="6"/>
      <c r="J41" s="6"/>
      <c r="K41" s="6"/>
    </row>
    <row r="42" spans="5:11" s="5" customFormat="1" x14ac:dyDescent="0.2">
      <c r="E42" s="6"/>
      <c r="J42" s="6"/>
      <c r="K42" s="6"/>
    </row>
    <row r="43" spans="5:11" s="5" customFormat="1" x14ac:dyDescent="0.2">
      <c r="E43" s="6"/>
      <c r="J43" s="6"/>
      <c r="K43" s="6"/>
    </row>
    <row r="44" spans="5:11" s="5" customFormat="1" x14ac:dyDescent="0.2">
      <c r="E44" s="6"/>
      <c r="J44" s="6"/>
      <c r="K44" s="6"/>
    </row>
    <row r="45" spans="5:11" s="5" customFormat="1" x14ac:dyDescent="0.2">
      <c r="E45" s="6"/>
      <c r="J45" s="6"/>
      <c r="K45" s="6"/>
    </row>
    <row r="46" spans="5:11" s="5" customFormat="1" x14ac:dyDescent="0.2">
      <c r="E46" s="6"/>
      <c r="J46" s="6"/>
      <c r="K46" s="6"/>
    </row>
    <row r="47" spans="5:11" s="5" customFormat="1" x14ac:dyDescent="0.2">
      <c r="E47" s="6"/>
      <c r="J47" s="6"/>
      <c r="K47" s="6"/>
    </row>
    <row r="48" spans="5:11" s="5" customFormat="1" x14ac:dyDescent="0.2">
      <c r="E48" s="6"/>
      <c r="J48" s="6"/>
      <c r="K48" s="6"/>
    </row>
    <row r="49" spans="5:11" s="5" customFormat="1" x14ac:dyDescent="0.2">
      <c r="E49" s="6"/>
      <c r="J49" s="6"/>
      <c r="K49" s="6"/>
    </row>
    <row r="50" spans="5:11" s="5" customFormat="1" x14ac:dyDescent="0.2">
      <c r="E50" s="6"/>
      <c r="J50" s="6"/>
      <c r="K50" s="6"/>
    </row>
    <row r="51" spans="5:11" s="5" customFormat="1" x14ac:dyDescent="0.2">
      <c r="E51" s="6"/>
      <c r="J51" s="6"/>
      <c r="K51" s="6"/>
    </row>
    <row r="52" spans="5:11" s="5" customFormat="1" x14ac:dyDescent="0.2">
      <c r="E52" s="6"/>
      <c r="J52" s="6"/>
      <c r="K52" s="6"/>
    </row>
    <row r="53" spans="5:11" s="5" customFormat="1" x14ac:dyDescent="0.2">
      <c r="E53" s="6"/>
      <c r="J53" s="6"/>
      <c r="K53" s="6"/>
    </row>
    <row r="54" spans="5:11" s="5" customFormat="1" x14ac:dyDescent="0.2">
      <c r="E54" s="6"/>
      <c r="J54" s="6"/>
      <c r="K54" s="6"/>
    </row>
    <row r="55" spans="5:11" s="5" customFormat="1" x14ac:dyDescent="0.2">
      <c r="E55" s="6"/>
      <c r="J55" s="6"/>
      <c r="K55" s="6"/>
    </row>
    <row r="56" spans="5:11" s="5" customFormat="1" x14ac:dyDescent="0.2">
      <c r="E56" s="6"/>
      <c r="J56" s="6"/>
      <c r="K56" s="6"/>
    </row>
    <row r="57" spans="5:11" s="5" customFormat="1" x14ac:dyDescent="0.2">
      <c r="E57" s="6"/>
      <c r="J57" s="6"/>
      <c r="K57" s="6"/>
    </row>
    <row r="58" spans="5:11" s="5" customFormat="1" x14ac:dyDescent="0.2">
      <c r="E58" s="6"/>
      <c r="J58" s="6"/>
      <c r="K58" s="6"/>
    </row>
    <row r="59" spans="5:11" s="5" customFormat="1" x14ac:dyDescent="0.2">
      <c r="E59" s="6"/>
      <c r="J59" s="6"/>
      <c r="K59" s="6"/>
    </row>
    <row r="60" spans="5:11" s="5" customFormat="1" x14ac:dyDescent="0.2">
      <c r="E60" s="6"/>
      <c r="J60" s="6"/>
      <c r="K60" s="6"/>
    </row>
    <row r="61" spans="5:11" s="5" customFormat="1" x14ac:dyDescent="0.2">
      <c r="E61" s="6"/>
      <c r="J61" s="6"/>
      <c r="K61" s="6"/>
    </row>
    <row r="62" spans="5:11" s="5" customFormat="1" x14ac:dyDescent="0.2">
      <c r="E62" s="6"/>
      <c r="J62" s="6"/>
      <c r="K62" s="6"/>
    </row>
    <row r="63" spans="5:11" s="5" customFormat="1" x14ac:dyDescent="0.2">
      <c r="E63" s="6"/>
      <c r="J63" s="6"/>
      <c r="K63" s="6"/>
    </row>
    <row r="64" spans="5:11" s="5" customFormat="1" x14ac:dyDescent="0.2">
      <c r="E64" s="6"/>
      <c r="J64" s="6"/>
      <c r="K64" s="6"/>
    </row>
    <row r="65" spans="5:11" s="5" customFormat="1" x14ac:dyDescent="0.2">
      <c r="E65" s="6"/>
      <c r="J65" s="6"/>
      <c r="K65" s="6"/>
    </row>
    <row r="66" spans="5:11" s="5" customFormat="1" x14ac:dyDescent="0.2">
      <c r="E66" s="6"/>
      <c r="J66" s="6"/>
      <c r="K66" s="6"/>
    </row>
    <row r="67" spans="5:11" s="5" customFormat="1" x14ac:dyDescent="0.2">
      <c r="E67" s="6"/>
      <c r="J67" s="6"/>
      <c r="K67" s="6"/>
    </row>
    <row r="68" spans="5:11" s="5" customFormat="1" x14ac:dyDescent="0.2">
      <c r="E68" s="6"/>
      <c r="J68" s="6"/>
      <c r="K68" s="6"/>
    </row>
    <row r="69" spans="5:11" s="5" customFormat="1" x14ac:dyDescent="0.2">
      <c r="E69" s="6"/>
      <c r="J69" s="6"/>
      <c r="K69" s="6"/>
    </row>
  </sheetData>
  <sheetProtection algorithmName="SHA-512" hashValue="VxTH0FUSyaF5HizCITK8hy/rRUYsfGPEssf1X1aO1DCEWX50m2L8Fzrvvy9fAE/bGaYf0dkRy3q/FwmndE4SOA==" saltValue="wsQemgB6uHf5DzPmN9rrtg==" spinCount="100000" sheet="1" objects="1" scenarios="1" selectLockedCells="1" pivotTables="0"/>
  <mergeCells count="62">
    <mergeCell ref="F21:I21"/>
    <mergeCell ref="F20:I20"/>
    <mergeCell ref="F19:I19"/>
    <mergeCell ref="F18:I18"/>
    <mergeCell ref="F17:I17"/>
    <mergeCell ref="A1:K1"/>
    <mergeCell ref="A2:B2"/>
    <mergeCell ref="C2:K2"/>
    <mergeCell ref="A3:B3"/>
    <mergeCell ref="C3:K3"/>
    <mergeCell ref="A8:B8"/>
    <mergeCell ref="C8:K8"/>
    <mergeCell ref="A9:B9"/>
    <mergeCell ref="C9:D9"/>
    <mergeCell ref="A4:B4"/>
    <mergeCell ref="C4:K4"/>
    <mergeCell ref="A5:B5"/>
    <mergeCell ref="C5:K5"/>
    <mergeCell ref="A6:B7"/>
    <mergeCell ref="C6:D6"/>
    <mergeCell ref="E6:G6"/>
    <mergeCell ref="H6:J6"/>
    <mergeCell ref="C7:D7"/>
    <mergeCell ref="E7:G7"/>
    <mergeCell ref="H7:J7"/>
    <mergeCell ref="F9:I9"/>
    <mergeCell ref="C11:D11"/>
    <mergeCell ref="F11:I11"/>
    <mergeCell ref="A12:B14"/>
    <mergeCell ref="C12:D12"/>
    <mergeCell ref="F12:I12"/>
    <mergeCell ref="C13:D13"/>
    <mergeCell ref="F13:I13"/>
    <mergeCell ref="C14:D14"/>
    <mergeCell ref="F14:I14"/>
    <mergeCell ref="A10:B10"/>
    <mergeCell ref="C10:D10"/>
    <mergeCell ref="F10:I10"/>
    <mergeCell ref="C21:D21"/>
    <mergeCell ref="A15:B15"/>
    <mergeCell ref="C15:D15"/>
    <mergeCell ref="F15:I15"/>
    <mergeCell ref="A16:B16"/>
    <mergeCell ref="C16:D16"/>
    <mergeCell ref="F16:I16"/>
    <mergeCell ref="A17:B17"/>
    <mergeCell ref="C17:D17"/>
    <mergeCell ref="C18:D18"/>
    <mergeCell ref="C19:D19"/>
    <mergeCell ref="C20:D20"/>
    <mergeCell ref="A11:B11"/>
    <mergeCell ref="A22:B22"/>
    <mergeCell ref="C22:D22"/>
    <mergeCell ref="F22:I22"/>
    <mergeCell ref="A23:B23"/>
    <mergeCell ref="C23:D23"/>
    <mergeCell ref="F23:I23"/>
    <mergeCell ref="A24:C24"/>
    <mergeCell ref="E24:G24"/>
    <mergeCell ref="B25:D25"/>
    <mergeCell ref="G25:K25"/>
    <mergeCell ref="A28:K28"/>
  </mergeCells>
  <pageMargins left="0.51181102362204722" right="0.23622047244094491" top="0.55118110236220474" bottom="0.15748031496062992" header="0.19685039370078741" footer="0"/>
  <pageSetup paperSize="9" scale="85" orientation="portrait" r:id="rId1"/>
  <headerFooter alignWithMargins="0">
    <oddHeader>&amp;L&amp;6Bildungsplan zur Verordnung über die berufliche Grundbildung&amp;R&amp;6Anhang 1: 7. Lerndokumentation Betrieb</oddHeader>
    <oddFooter>&amp;L&amp;6OdA Wald Schweiz/ Codoc&amp;R&amp;6 4. Ausgabe,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1">
              <controlPr defaultSize="0" autoLine="0" autoPict="0">
                <anchor moveWithCells="1">
                  <from>
                    <xdr:col>2</xdr:col>
                    <xdr:colOff>47625</xdr:colOff>
                    <xdr:row>5</xdr:row>
                    <xdr:rowOff>9525</xdr:rowOff>
                  </from>
                  <to>
                    <xdr:col>2</xdr:col>
                    <xdr:colOff>390525</xdr:colOff>
                    <xdr:row>6</xdr:row>
                    <xdr:rowOff>0</xdr:rowOff>
                  </to>
                </anchor>
              </controlPr>
            </control>
          </mc:Choice>
        </mc:AlternateContent>
        <mc:AlternateContent xmlns:mc="http://schemas.openxmlformats.org/markup-compatibility/2006">
          <mc:Choice Requires="x14">
            <control shapeId="73730" r:id="rId5" name="Check Box 2">
              <controlPr defaultSize="0" autoLine="0" autoPict="0">
                <anchor moveWithCells="1">
                  <from>
                    <xdr:col>2</xdr:col>
                    <xdr:colOff>47625</xdr:colOff>
                    <xdr:row>5</xdr:row>
                    <xdr:rowOff>200025</xdr:rowOff>
                  </from>
                  <to>
                    <xdr:col>2</xdr:col>
                    <xdr:colOff>381000</xdr:colOff>
                    <xdr:row>6</xdr:row>
                    <xdr:rowOff>200025</xdr:rowOff>
                  </to>
                </anchor>
              </controlPr>
            </control>
          </mc:Choice>
        </mc:AlternateContent>
        <mc:AlternateContent xmlns:mc="http://schemas.openxmlformats.org/markup-compatibility/2006">
          <mc:Choice Requires="x14">
            <control shapeId="73731" r:id="rId6" name="Check Box 3">
              <controlPr defaultSize="0" autoLine="0" autoPict="0">
                <anchor moveWithCells="1">
                  <from>
                    <xdr:col>4</xdr:col>
                    <xdr:colOff>47625</xdr:colOff>
                    <xdr:row>5</xdr:row>
                    <xdr:rowOff>9525</xdr:rowOff>
                  </from>
                  <to>
                    <xdr:col>4</xdr:col>
                    <xdr:colOff>390525</xdr:colOff>
                    <xdr:row>6</xdr:row>
                    <xdr:rowOff>0</xdr:rowOff>
                  </to>
                </anchor>
              </controlPr>
            </control>
          </mc:Choice>
        </mc:AlternateContent>
        <mc:AlternateContent xmlns:mc="http://schemas.openxmlformats.org/markup-compatibility/2006">
          <mc:Choice Requires="x14">
            <control shapeId="73732" r:id="rId7" name="Check Box 4">
              <controlPr defaultSize="0" autoLine="0" autoPict="0">
                <anchor moveWithCells="1">
                  <from>
                    <xdr:col>4</xdr:col>
                    <xdr:colOff>47625</xdr:colOff>
                    <xdr:row>5</xdr:row>
                    <xdr:rowOff>200025</xdr:rowOff>
                  </from>
                  <to>
                    <xdr:col>4</xdr:col>
                    <xdr:colOff>381000</xdr:colOff>
                    <xdr:row>6</xdr:row>
                    <xdr:rowOff>200025</xdr:rowOff>
                  </to>
                </anchor>
              </controlPr>
            </control>
          </mc:Choice>
        </mc:AlternateContent>
        <mc:AlternateContent xmlns:mc="http://schemas.openxmlformats.org/markup-compatibility/2006">
          <mc:Choice Requires="x14">
            <control shapeId="73733" r:id="rId8" name="Check Box 5">
              <controlPr defaultSize="0" autoLine="0" autoPict="0">
                <anchor moveWithCells="1">
                  <from>
                    <xdr:col>7</xdr:col>
                    <xdr:colOff>47625</xdr:colOff>
                    <xdr:row>5</xdr:row>
                    <xdr:rowOff>28575</xdr:rowOff>
                  </from>
                  <to>
                    <xdr:col>7</xdr:col>
                    <xdr:colOff>381000</xdr:colOff>
                    <xdr:row>6</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81644-173D-4884-94D4-5131C00A05BF}">
  <sheetPr>
    <tabColor theme="8" tint="0.39997558519241921"/>
  </sheetPr>
  <dimension ref="A1:L36"/>
  <sheetViews>
    <sheetView topLeftCell="A8" zoomScaleNormal="100" workbookViewId="0">
      <selection activeCell="G14" sqref="G14:J18"/>
    </sheetView>
  </sheetViews>
  <sheetFormatPr baseColWidth="10" defaultRowHeight="12.75" x14ac:dyDescent="0.2"/>
  <cols>
    <col min="1" max="1" width="4.7109375" style="115" customWidth="1"/>
    <col min="2" max="2" width="11.7109375" style="115" customWidth="1"/>
    <col min="3" max="3" width="5.7109375" style="115" customWidth="1"/>
    <col min="4" max="6" width="8.7109375" style="115" customWidth="1"/>
    <col min="7" max="8" width="14.7109375" style="115" customWidth="1"/>
    <col min="9" max="9" width="8.7109375" style="115" customWidth="1"/>
    <col min="10" max="10" width="24.5703125" style="115" customWidth="1"/>
    <col min="11" max="11" width="13.7109375" style="115" customWidth="1"/>
    <col min="12" max="12" width="24.28515625" style="115" customWidth="1"/>
    <col min="13" max="16384" width="11.42578125" style="115"/>
  </cols>
  <sheetData>
    <row r="1" spans="1:12" ht="24" thickBot="1" x14ac:dyDescent="0.25">
      <c r="A1" s="497" t="s">
        <v>227</v>
      </c>
      <c r="B1" s="498"/>
      <c r="C1" s="556"/>
      <c r="D1" s="556"/>
      <c r="E1" s="556"/>
      <c r="F1" s="556"/>
      <c r="G1" s="556"/>
      <c r="H1" s="556"/>
      <c r="I1" s="556"/>
      <c r="J1" s="557"/>
    </row>
    <row r="2" spans="1:12" s="136" customFormat="1" ht="24.75" customHeight="1" x14ac:dyDescent="0.2">
      <c r="A2" s="465" t="s">
        <v>45</v>
      </c>
      <c r="B2" s="466"/>
      <c r="C2" s="525" t="str">
        <f>IF('1. Sem. a'!C2="","",'1. Sem. a'!C2:K2)</f>
        <v/>
      </c>
      <c r="D2" s="526"/>
      <c r="E2" s="526"/>
      <c r="F2" s="526"/>
      <c r="G2" s="526"/>
      <c r="H2" s="526"/>
      <c r="I2" s="526"/>
      <c r="J2" s="527"/>
      <c r="K2" s="138"/>
      <c r="L2" s="139"/>
    </row>
    <row r="3" spans="1:12" s="136" customFormat="1" ht="24.75" customHeight="1" x14ac:dyDescent="0.2">
      <c r="A3" s="467" t="s">
        <v>46</v>
      </c>
      <c r="B3" s="468"/>
      <c r="C3" s="528" t="str">
        <f>IF('1. Sem. a'!C3="","",'1. Sem. a'!C3:K3)</f>
        <v/>
      </c>
      <c r="D3" s="529"/>
      <c r="E3" s="529"/>
      <c r="F3" s="529"/>
      <c r="G3" s="529"/>
      <c r="H3" s="529"/>
      <c r="I3" s="529"/>
      <c r="J3" s="530"/>
      <c r="K3" s="138"/>
      <c r="L3" s="139"/>
    </row>
    <row r="4" spans="1:12" s="136" customFormat="1" ht="24.75" customHeight="1" x14ac:dyDescent="0.2">
      <c r="A4" s="467" t="s">
        <v>47</v>
      </c>
      <c r="B4" s="468"/>
      <c r="C4" s="528" t="str">
        <f>IF('1. Sem. a'!C4="","",'1. Sem. a'!C4:K4)</f>
        <v/>
      </c>
      <c r="D4" s="529"/>
      <c r="E4" s="529"/>
      <c r="F4" s="529"/>
      <c r="G4" s="529"/>
      <c r="H4" s="529"/>
      <c r="I4" s="529"/>
      <c r="J4" s="530"/>
      <c r="K4" s="138"/>
      <c r="L4" s="139"/>
    </row>
    <row r="5" spans="1:12" s="136" customFormat="1" ht="24.75" customHeight="1" thickBot="1" x14ac:dyDescent="0.25">
      <c r="A5" s="501" t="s">
        <v>138</v>
      </c>
      <c r="B5" s="502"/>
      <c r="C5" s="154" t="s">
        <v>139</v>
      </c>
      <c r="D5" s="469"/>
      <c r="E5" s="469"/>
      <c r="F5" s="469"/>
      <c r="G5" s="155" t="s">
        <v>140</v>
      </c>
      <c r="H5" s="520"/>
      <c r="I5" s="520"/>
      <c r="J5" s="521"/>
    </row>
    <row r="6" spans="1:12" ht="13.5" thickBot="1" x14ac:dyDescent="0.25">
      <c r="A6" s="198" t="s">
        <v>141</v>
      </c>
      <c r="B6" s="198"/>
      <c r="C6" s="199"/>
      <c r="D6" s="199"/>
      <c r="E6" s="200"/>
      <c r="F6" s="199"/>
      <c r="G6" s="199"/>
      <c r="H6" s="199"/>
      <c r="I6" s="201"/>
      <c r="J6" s="180"/>
    </row>
    <row r="7" spans="1:12" s="135" customFormat="1" x14ac:dyDescent="0.2">
      <c r="A7" s="509" t="s">
        <v>142</v>
      </c>
      <c r="B7" s="510"/>
      <c r="C7" s="511" t="s">
        <v>143</v>
      </c>
      <c r="D7" s="512"/>
      <c r="E7" s="512"/>
      <c r="F7" s="512"/>
      <c r="G7" s="512"/>
      <c r="H7" s="512"/>
      <c r="I7" s="512"/>
      <c r="J7" s="160" t="s">
        <v>144</v>
      </c>
    </row>
    <row r="8" spans="1:12" s="135" customFormat="1" x14ac:dyDescent="0.2">
      <c r="A8" s="513" t="s">
        <v>145</v>
      </c>
      <c r="B8" s="514"/>
      <c r="C8" s="515" t="s">
        <v>146</v>
      </c>
      <c r="D8" s="516"/>
      <c r="E8" s="516"/>
      <c r="F8" s="516"/>
      <c r="G8" s="516"/>
      <c r="H8" s="516"/>
      <c r="I8" s="516"/>
      <c r="J8" s="161">
        <v>6</v>
      </c>
    </row>
    <row r="9" spans="1:12" s="135" customFormat="1" x14ac:dyDescent="0.2">
      <c r="A9" s="513" t="s">
        <v>147</v>
      </c>
      <c r="B9" s="514"/>
      <c r="C9" s="515" t="s">
        <v>148</v>
      </c>
      <c r="D9" s="516"/>
      <c r="E9" s="516"/>
      <c r="F9" s="516"/>
      <c r="G9" s="516"/>
      <c r="H9" s="516"/>
      <c r="I9" s="516"/>
      <c r="J9" s="161">
        <v>5</v>
      </c>
    </row>
    <row r="10" spans="1:12" s="135" customFormat="1" x14ac:dyDescent="0.2">
      <c r="A10" s="513" t="s">
        <v>149</v>
      </c>
      <c r="B10" s="514"/>
      <c r="C10" s="515" t="s">
        <v>150</v>
      </c>
      <c r="D10" s="516"/>
      <c r="E10" s="516"/>
      <c r="F10" s="516"/>
      <c r="G10" s="516"/>
      <c r="H10" s="516"/>
      <c r="I10" s="516"/>
      <c r="J10" s="161">
        <v>4</v>
      </c>
    </row>
    <row r="11" spans="1:12" s="135" customFormat="1" ht="13.5" thickBot="1" x14ac:dyDescent="0.25">
      <c r="A11" s="513" t="s">
        <v>151</v>
      </c>
      <c r="B11" s="514"/>
      <c r="C11" s="517" t="s">
        <v>152</v>
      </c>
      <c r="D11" s="518"/>
      <c r="E11" s="518"/>
      <c r="F11" s="518"/>
      <c r="G11" s="518"/>
      <c r="H11" s="518"/>
      <c r="I11" s="518"/>
      <c r="J11" s="162">
        <v>3</v>
      </c>
    </row>
    <row r="12" spans="1:12" ht="27" customHeight="1" thickBot="1" x14ac:dyDescent="0.25">
      <c r="A12" s="344" t="s">
        <v>153</v>
      </c>
      <c r="B12" s="344"/>
      <c r="C12" s="519"/>
      <c r="D12" s="519"/>
      <c r="E12" s="519"/>
      <c r="F12" s="519"/>
      <c r="G12" s="519"/>
      <c r="H12" s="519"/>
      <c r="I12" s="519"/>
      <c r="J12" s="519"/>
    </row>
    <row r="13" spans="1:12" ht="25.5" x14ac:dyDescent="0.2">
      <c r="A13" s="503" t="s">
        <v>154</v>
      </c>
      <c r="B13" s="504"/>
      <c r="C13" s="505"/>
      <c r="D13" s="163" t="s">
        <v>155</v>
      </c>
      <c r="E13" s="164" t="s">
        <v>156</v>
      </c>
      <c r="F13" s="165" t="s">
        <v>157</v>
      </c>
      <c r="G13" s="506" t="s">
        <v>158</v>
      </c>
      <c r="H13" s="506"/>
      <c r="I13" s="507"/>
      <c r="J13" s="508"/>
    </row>
    <row r="14" spans="1:12" ht="24.75" customHeight="1" x14ac:dyDescent="0.2">
      <c r="A14" s="482" t="s">
        <v>159</v>
      </c>
      <c r="B14" s="483"/>
      <c r="C14" s="484"/>
      <c r="D14" s="194"/>
      <c r="E14" s="166">
        <v>3</v>
      </c>
      <c r="F14" s="167" t="str">
        <f>IF(D14="","",IF(D14&gt;6,"Fehler",SUM(D14*E14)))</f>
        <v/>
      </c>
      <c r="G14" s="485" t="s">
        <v>74</v>
      </c>
      <c r="H14" s="485"/>
      <c r="I14" s="485"/>
      <c r="J14" s="486"/>
    </row>
    <row r="15" spans="1:12" ht="24.75" customHeight="1" x14ac:dyDescent="0.2">
      <c r="A15" s="482" t="s">
        <v>160</v>
      </c>
      <c r="B15" s="483"/>
      <c r="C15" s="484"/>
      <c r="D15" s="194"/>
      <c r="E15" s="166">
        <v>1</v>
      </c>
      <c r="F15" s="167" t="str">
        <f>IF(D15="","",IF(D15&gt;6,"Fehler",SUM(D15*E15)))</f>
        <v/>
      </c>
      <c r="G15" s="485"/>
      <c r="H15" s="485"/>
      <c r="I15" s="485"/>
      <c r="J15" s="486"/>
    </row>
    <row r="16" spans="1:12" ht="24.75" customHeight="1" x14ac:dyDescent="0.2">
      <c r="A16" s="482" t="s">
        <v>161</v>
      </c>
      <c r="B16" s="483"/>
      <c r="C16" s="484"/>
      <c r="D16" s="194"/>
      <c r="E16" s="166">
        <v>1</v>
      </c>
      <c r="F16" s="167" t="str">
        <f>IF(D16="","",IF(D16&gt;6,"Fehler",SUM(D16*E16)))</f>
        <v/>
      </c>
      <c r="G16" s="485"/>
      <c r="H16" s="485"/>
      <c r="I16" s="485"/>
      <c r="J16" s="486"/>
    </row>
    <row r="17" spans="1:10" ht="24.75" customHeight="1" x14ac:dyDescent="0.2">
      <c r="A17" s="482" t="s">
        <v>162</v>
      </c>
      <c r="B17" s="483"/>
      <c r="C17" s="484"/>
      <c r="D17" s="194"/>
      <c r="E17" s="166">
        <v>1</v>
      </c>
      <c r="F17" s="167" t="str">
        <f>IF(D17="","",IF(D17&gt;6,"Fehler",SUM(D17*E17)))</f>
        <v/>
      </c>
      <c r="G17" s="485"/>
      <c r="H17" s="485"/>
      <c r="I17" s="485"/>
      <c r="J17" s="486"/>
    </row>
    <row r="18" spans="1:10" ht="24.75" customHeight="1" thickBot="1" x14ac:dyDescent="0.25">
      <c r="A18" s="482" t="s">
        <v>163</v>
      </c>
      <c r="B18" s="483"/>
      <c r="C18" s="484"/>
      <c r="D18" s="167" t="str">
        <f>'Sem. 1 -5'!F21</f>
        <v/>
      </c>
      <c r="E18" s="168">
        <v>3</v>
      </c>
      <c r="F18" s="167" t="str">
        <f>IF(D18="","",IF(D18&gt;6,"Fehler",SUM(D18*E18)))</f>
        <v/>
      </c>
      <c r="G18" s="487"/>
      <c r="H18" s="487"/>
      <c r="I18" s="487"/>
      <c r="J18" s="488"/>
    </row>
    <row r="19" spans="1:10" x14ac:dyDescent="0.2">
      <c r="A19" s="481" t="s">
        <v>164</v>
      </c>
      <c r="B19" s="481"/>
      <c r="C19" s="481"/>
      <c r="D19" s="481"/>
      <c r="E19" s="481"/>
      <c r="F19" s="481"/>
      <c r="G19" s="481"/>
      <c r="H19" s="481"/>
      <c r="I19" s="481"/>
      <c r="J19" s="481"/>
    </row>
    <row r="20" spans="1:10" ht="15" customHeight="1" thickBot="1" x14ac:dyDescent="0.25">
      <c r="A20" s="534" t="s">
        <v>165</v>
      </c>
      <c r="B20" s="534"/>
      <c r="C20" s="534"/>
      <c r="D20" s="534"/>
      <c r="E20" s="534"/>
      <c r="F20" s="534"/>
      <c r="G20" s="534"/>
      <c r="H20" s="534"/>
      <c r="I20" s="534"/>
      <c r="J20" s="534"/>
    </row>
    <row r="21" spans="1:10" x14ac:dyDescent="0.2">
      <c r="A21" s="535" t="s">
        <v>166</v>
      </c>
      <c r="B21" s="536"/>
      <c r="C21" s="536"/>
      <c r="D21" s="536"/>
      <c r="E21" s="536"/>
      <c r="F21" s="536"/>
      <c r="G21" s="536"/>
      <c r="H21" s="537"/>
      <c r="I21" s="169" t="s">
        <v>17</v>
      </c>
      <c r="J21" s="170" t="str">
        <f>IF(SUM(F14:F18)=0,"",SUM(F14:F18))</f>
        <v/>
      </c>
    </row>
    <row r="22" spans="1:10" x14ac:dyDescent="0.2">
      <c r="A22" s="538" t="s">
        <v>167</v>
      </c>
      <c r="B22" s="483"/>
      <c r="C22" s="483"/>
      <c r="D22" s="483"/>
      <c r="E22" s="483"/>
      <c r="F22" s="483"/>
      <c r="G22" s="483"/>
      <c r="H22" s="484"/>
      <c r="I22" s="171" t="s">
        <v>17</v>
      </c>
      <c r="J22" s="172" t="str">
        <f>IF(J21="","",SUM(J21/9))</f>
        <v/>
      </c>
    </row>
    <row r="23" spans="1:10" ht="13.5" thickBot="1" x14ac:dyDescent="0.25">
      <c r="A23" s="531" t="s">
        <v>168</v>
      </c>
      <c r="B23" s="532"/>
      <c r="C23" s="532"/>
      <c r="D23" s="532"/>
      <c r="E23" s="532"/>
      <c r="F23" s="532"/>
      <c r="G23" s="532"/>
      <c r="H23" s="533"/>
      <c r="I23" s="173" t="s">
        <v>17</v>
      </c>
      <c r="J23" s="174" t="str">
        <f>IF(J21="","",ROUND((J22)*2,0)/2)</f>
        <v/>
      </c>
    </row>
    <row r="24" spans="1:10" ht="15" x14ac:dyDescent="0.25">
      <c r="A24" s="555" t="s">
        <v>169</v>
      </c>
      <c r="B24" s="555"/>
      <c r="C24" s="555"/>
      <c r="D24" s="555"/>
      <c r="E24" s="176"/>
      <c r="F24" s="176"/>
      <c r="G24" s="176"/>
      <c r="H24" s="176"/>
      <c r="I24" s="176"/>
      <c r="J24" s="176"/>
    </row>
    <row r="25" spans="1:10" ht="42" customHeight="1" x14ac:dyDescent="0.2">
      <c r="A25" s="341" t="s">
        <v>170</v>
      </c>
      <c r="B25" s="341"/>
      <c r="C25" s="341"/>
      <c r="D25" s="341"/>
      <c r="E25" s="341"/>
      <c r="F25" s="341"/>
      <c r="G25" s="341"/>
      <c r="H25" s="341"/>
      <c r="I25" s="341"/>
      <c r="J25" s="341"/>
    </row>
    <row r="26" spans="1:10" ht="30" customHeight="1" x14ac:dyDescent="0.2">
      <c r="A26" s="177" t="s">
        <v>171</v>
      </c>
      <c r="B26" s="489" t="str">
        <f>IF('1. Sem. a'!$B$24="","",'1. Sem. a'!$B$24:$D$24)</f>
        <v/>
      </c>
      <c r="C26" s="489"/>
      <c r="D26" s="489"/>
      <c r="E26" s="489"/>
      <c r="F26" s="178" t="s">
        <v>172</v>
      </c>
      <c r="G26" s="490"/>
      <c r="H26" s="491"/>
      <c r="I26" s="491"/>
      <c r="J26" s="491"/>
    </row>
    <row r="27" spans="1:10" ht="30" customHeight="1" x14ac:dyDescent="0.2">
      <c r="A27" s="177" t="s">
        <v>173</v>
      </c>
      <c r="B27" s="177"/>
      <c r="C27" s="177"/>
      <c r="D27" s="177"/>
      <c r="E27" s="179"/>
      <c r="F27" s="177"/>
      <c r="G27" s="492"/>
      <c r="H27" s="493"/>
      <c r="I27" s="493"/>
      <c r="J27" s="493"/>
    </row>
    <row r="28" spans="1:10" ht="30" customHeight="1" x14ac:dyDescent="0.2">
      <c r="A28" s="177" t="s">
        <v>174</v>
      </c>
      <c r="B28" s="177"/>
      <c r="C28" s="180"/>
      <c r="D28" s="180"/>
      <c r="E28" s="181"/>
      <c r="F28" s="180"/>
      <c r="G28" s="494"/>
      <c r="H28" s="495"/>
      <c r="I28" s="495"/>
      <c r="J28" s="495"/>
    </row>
    <row r="29" spans="1:10" ht="30" customHeight="1" x14ac:dyDescent="0.2">
      <c r="A29" s="489" t="s">
        <v>175</v>
      </c>
      <c r="B29" s="489"/>
      <c r="C29" s="496"/>
      <c r="D29" s="496"/>
      <c r="E29" s="496"/>
      <c r="F29" s="496"/>
      <c r="G29" s="494"/>
      <c r="H29" s="495"/>
      <c r="I29" s="495"/>
      <c r="J29" s="495"/>
    </row>
    <row r="30" spans="1:10" ht="27.75" customHeight="1" x14ac:dyDescent="0.25">
      <c r="A30" s="182" t="s">
        <v>176</v>
      </c>
      <c r="B30" s="182"/>
      <c r="C30" s="202"/>
      <c r="D30" s="203"/>
      <c r="E30" s="203"/>
      <c r="F30" s="202"/>
      <c r="G30" s="204"/>
      <c r="H30" s="204"/>
      <c r="I30" s="203"/>
      <c r="J30" s="202"/>
    </row>
    <row r="31" spans="1:10" ht="62.25" customHeight="1" thickBot="1" x14ac:dyDescent="0.25">
      <c r="A31" s="341" t="s">
        <v>246</v>
      </c>
      <c r="B31" s="341"/>
      <c r="C31" s="341"/>
      <c r="D31" s="341"/>
      <c r="E31" s="341"/>
      <c r="F31" s="341"/>
      <c r="G31" s="341"/>
      <c r="H31" s="341"/>
      <c r="I31" s="341"/>
      <c r="J31" s="341"/>
    </row>
    <row r="32" spans="1:10" ht="28.5" customHeight="1" x14ac:dyDescent="0.2">
      <c r="A32" s="276" t="s">
        <v>247</v>
      </c>
      <c r="B32" s="470"/>
      <c r="C32" s="277"/>
      <c r="D32" s="471" t="s">
        <v>177</v>
      </c>
      <c r="E32" s="472"/>
      <c r="F32" s="472"/>
      <c r="G32" s="472"/>
      <c r="H32" s="472"/>
      <c r="I32" s="472"/>
      <c r="J32" s="473"/>
    </row>
    <row r="33" spans="1:10" x14ac:dyDescent="0.2">
      <c r="A33" s="552"/>
      <c r="B33" s="553"/>
      <c r="C33" s="554"/>
      <c r="D33" s="463" t="s">
        <v>178</v>
      </c>
      <c r="E33" s="464"/>
      <c r="F33" s="184" t="s">
        <v>179</v>
      </c>
      <c r="G33" s="185"/>
      <c r="H33" s="474" t="s">
        <v>180</v>
      </c>
      <c r="I33" s="475"/>
      <c r="J33" s="186" t="s">
        <v>181</v>
      </c>
    </row>
    <row r="34" spans="1:10" x14ac:dyDescent="0.2">
      <c r="A34" s="478"/>
      <c r="B34" s="479"/>
      <c r="C34" s="480"/>
      <c r="D34" s="463" t="s">
        <v>182</v>
      </c>
      <c r="E34" s="464"/>
      <c r="F34" s="184" t="s">
        <v>179</v>
      </c>
      <c r="G34" s="185"/>
      <c r="H34" s="476" t="s">
        <v>183</v>
      </c>
      <c r="I34" s="477"/>
      <c r="J34" s="186" t="s">
        <v>184</v>
      </c>
    </row>
    <row r="35" spans="1:10" x14ac:dyDescent="0.2">
      <c r="A35" s="478"/>
      <c r="B35" s="479"/>
      <c r="C35" s="480"/>
      <c r="D35" s="463" t="s">
        <v>185</v>
      </c>
      <c r="E35" s="464"/>
      <c r="F35" s="184" t="s">
        <v>179</v>
      </c>
      <c r="G35" s="185"/>
      <c r="H35" s="187"/>
      <c r="I35" s="187"/>
      <c r="J35" s="188"/>
    </row>
    <row r="36" spans="1:10" ht="13.5" thickBot="1" x14ac:dyDescent="0.25">
      <c r="A36" s="460"/>
      <c r="B36" s="461"/>
      <c r="C36" s="462"/>
      <c r="D36" s="189"/>
      <c r="E36" s="190"/>
      <c r="F36" s="191"/>
      <c r="G36" s="192"/>
      <c r="H36" s="190"/>
      <c r="I36" s="190"/>
      <c r="J36" s="193"/>
    </row>
  </sheetData>
  <sheetProtection algorithmName="SHA-512" hashValue="pxs8YYdNFptaFwxFRqCXjmKW/ITr0gvB8Jjkr4uzY8Re9VdOX9h//kE+DWl9LUgMSxkmd1LIY51tjnEdtLbHGQ==" saltValue="VDcTtELrnSNkjcoRi+3pYA==" spinCount="100000" sheet="1" objects="1" scenarios="1" selectLockedCells="1" pivotTables="0"/>
  <mergeCells count="58">
    <mergeCell ref="A8:B8"/>
    <mergeCell ref="C8:I8"/>
    <mergeCell ref="A1:J1"/>
    <mergeCell ref="A2:B2"/>
    <mergeCell ref="A3:B3"/>
    <mergeCell ref="A4:B4"/>
    <mergeCell ref="C2:J2"/>
    <mergeCell ref="C3:J3"/>
    <mergeCell ref="C4:J4"/>
    <mergeCell ref="A5:B5"/>
    <mergeCell ref="D5:F5"/>
    <mergeCell ref="H5:J5"/>
    <mergeCell ref="A7:B7"/>
    <mergeCell ref="C7:I7"/>
    <mergeCell ref="A15:C15"/>
    <mergeCell ref="G15:J15"/>
    <mergeCell ref="A9:B9"/>
    <mergeCell ref="C9:I9"/>
    <mergeCell ref="A10:B10"/>
    <mergeCell ref="C10:I10"/>
    <mergeCell ref="A11:B11"/>
    <mergeCell ref="C11:I11"/>
    <mergeCell ref="A12:J12"/>
    <mergeCell ref="A13:C13"/>
    <mergeCell ref="G13:J13"/>
    <mergeCell ref="A14:C14"/>
    <mergeCell ref="G14:J14"/>
    <mergeCell ref="A16:C16"/>
    <mergeCell ref="G16:J16"/>
    <mergeCell ref="A17:C17"/>
    <mergeCell ref="G17:J17"/>
    <mergeCell ref="A18:C18"/>
    <mergeCell ref="G18:J18"/>
    <mergeCell ref="A29:F29"/>
    <mergeCell ref="G29:J29"/>
    <mergeCell ref="A19:J19"/>
    <mergeCell ref="A20:J20"/>
    <mergeCell ref="A21:H21"/>
    <mergeCell ref="A22:H22"/>
    <mergeCell ref="A23:H23"/>
    <mergeCell ref="A24:D24"/>
    <mergeCell ref="A25:J25"/>
    <mergeCell ref="B26:E26"/>
    <mergeCell ref="G26:J26"/>
    <mergeCell ref="G27:J27"/>
    <mergeCell ref="G28:J28"/>
    <mergeCell ref="A36:C36"/>
    <mergeCell ref="A31:J31"/>
    <mergeCell ref="A32:C32"/>
    <mergeCell ref="D32:J32"/>
    <mergeCell ref="A33:C33"/>
    <mergeCell ref="D33:E33"/>
    <mergeCell ref="H33:I33"/>
    <mergeCell ref="A34:C34"/>
    <mergeCell ref="D34:E34"/>
    <mergeCell ref="H34:I34"/>
    <mergeCell ref="A35:C35"/>
    <mergeCell ref="D35:E35"/>
  </mergeCells>
  <pageMargins left="0.78740157480314965" right="0.78740157480314965" top="0.55118110236220474" bottom="0.98425196850393704" header="0.51181102362204722" footer="0.51181102362204722"/>
  <pageSetup paperSize="9" scale="75"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7922B-8252-4398-AFAC-8B476683B9BF}">
  <sheetPr>
    <tabColor theme="7" tint="0.39997558519241921"/>
  </sheetPr>
  <dimension ref="A1:K69"/>
  <sheetViews>
    <sheetView showGridLines="0" zoomScaleNormal="100" workbookViewId="0">
      <selection activeCell="F22" sqref="F22:I22"/>
    </sheetView>
  </sheetViews>
  <sheetFormatPr baseColWidth="10" defaultColWidth="11.42578125" defaultRowHeight="12.75" x14ac:dyDescent="0.2"/>
  <cols>
    <col min="1" max="1" width="5.7109375" style="8" customWidth="1"/>
    <col min="2" max="2" width="11.7109375" style="8" customWidth="1"/>
    <col min="3" max="4" width="10.7109375" style="8" customWidth="1"/>
    <col min="5" max="5" width="9.28515625" style="9" customWidth="1"/>
    <col min="6" max="6" width="7.42578125" style="8" customWidth="1"/>
    <col min="7" max="7" width="8.140625" style="8" customWidth="1"/>
    <col min="8" max="8" width="7.7109375" style="8" customWidth="1"/>
    <col min="9" max="9" width="11.140625" style="8" customWidth="1"/>
    <col min="10" max="10" width="8.140625" style="9" customWidth="1"/>
    <col min="11" max="11" width="6.7109375" style="9" customWidth="1"/>
    <col min="12" max="16384" width="11.42578125" style="8"/>
  </cols>
  <sheetData>
    <row r="1" spans="1:11" s="4" customFormat="1" ht="28.5" customHeight="1" thickBot="1" x14ac:dyDescent="0.25">
      <c r="A1" s="388" t="s">
        <v>78</v>
      </c>
      <c r="B1" s="389"/>
      <c r="C1" s="390"/>
      <c r="D1" s="390"/>
      <c r="E1" s="390"/>
      <c r="F1" s="390"/>
      <c r="G1" s="390"/>
      <c r="H1" s="390"/>
      <c r="I1" s="390"/>
      <c r="J1" s="390"/>
      <c r="K1" s="391"/>
    </row>
    <row r="2" spans="1:11" s="5" customFormat="1" ht="20.100000000000001" customHeight="1" x14ac:dyDescent="0.2">
      <c r="A2" s="561" t="s">
        <v>45</v>
      </c>
      <c r="B2" s="562"/>
      <c r="C2" s="563" t="str">
        <f>IF('1. Sem. a'!C2="","",'1. Sem. a'!C2:K2)</f>
        <v/>
      </c>
      <c r="D2" s="564"/>
      <c r="E2" s="564"/>
      <c r="F2" s="564"/>
      <c r="G2" s="564"/>
      <c r="H2" s="564"/>
      <c r="I2" s="564"/>
      <c r="J2" s="564"/>
      <c r="K2" s="565"/>
    </row>
    <row r="3" spans="1:11" s="5" customFormat="1" ht="20.100000000000001" customHeight="1" x14ac:dyDescent="0.2">
      <c r="A3" s="398" t="s">
        <v>46</v>
      </c>
      <c r="B3" s="399"/>
      <c r="C3" s="558" t="str">
        <f>IF('1. Sem. a'!C3="","",'1. Sem. a'!C3:K3)</f>
        <v/>
      </c>
      <c r="D3" s="559"/>
      <c r="E3" s="559"/>
      <c r="F3" s="559"/>
      <c r="G3" s="559"/>
      <c r="H3" s="559"/>
      <c r="I3" s="559"/>
      <c r="J3" s="559"/>
      <c r="K3" s="560"/>
    </row>
    <row r="4" spans="1:11" s="5" customFormat="1" ht="20.100000000000001" customHeight="1" x14ac:dyDescent="0.2">
      <c r="A4" s="398" t="s">
        <v>117</v>
      </c>
      <c r="B4" s="399"/>
      <c r="C4" s="558" t="str">
        <f>IF('1. Sem. a'!C4="","",'1. Sem. a'!C4:K4)</f>
        <v/>
      </c>
      <c r="D4" s="559"/>
      <c r="E4" s="559"/>
      <c r="F4" s="559"/>
      <c r="G4" s="559"/>
      <c r="H4" s="559"/>
      <c r="I4" s="559"/>
      <c r="J4" s="559"/>
      <c r="K4" s="560"/>
    </row>
    <row r="5" spans="1:11" s="5" customFormat="1" ht="20.100000000000001" customHeight="1" thickBot="1" x14ac:dyDescent="0.25">
      <c r="A5" s="400" t="s">
        <v>48</v>
      </c>
      <c r="B5" s="401"/>
      <c r="C5" s="566"/>
      <c r="D5" s="567"/>
      <c r="E5" s="567"/>
      <c r="F5" s="567"/>
      <c r="G5" s="567"/>
      <c r="H5" s="567"/>
      <c r="I5" s="567"/>
      <c r="J5" s="567"/>
      <c r="K5" s="568"/>
    </row>
    <row r="6" spans="1:11" s="5" customFormat="1" ht="20.100000000000001" customHeight="1" thickBot="1" x14ac:dyDescent="0.25">
      <c r="A6" s="411" t="s">
        <v>50</v>
      </c>
      <c r="B6" s="412"/>
      <c r="C6" s="392" t="s">
        <v>131</v>
      </c>
      <c r="D6" s="393"/>
      <c r="E6" s="394"/>
      <c r="F6" s="394"/>
      <c r="G6" s="394"/>
      <c r="H6" s="394"/>
      <c r="I6" s="394"/>
      <c r="J6" s="394"/>
      <c r="K6" s="395"/>
    </row>
    <row r="7" spans="1:11" s="5" customFormat="1" ht="25.5" customHeight="1" thickBot="1" x14ac:dyDescent="0.25">
      <c r="A7" s="423" t="s">
        <v>106</v>
      </c>
      <c r="B7" s="424"/>
      <c r="C7" s="426" t="s">
        <v>10</v>
      </c>
      <c r="D7" s="426"/>
      <c r="E7" s="426"/>
      <c r="F7" s="426"/>
      <c r="G7" s="426"/>
      <c r="H7" s="426"/>
      <c r="I7" s="426"/>
      <c r="J7" s="426"/>
      <c r="K7" s="427"/>
    </row>
    <row r="8" spans="1:11" s="5" customFormat="1" ht="30" customHeight="1" thickBot="1" x14ac:dyDescent="0.25">
      <c r="A8" s="373" t="s">
        <v>119</v>
      </c>
      <c r="B8" s="425"/>
      <c r="C8" s="385" t="s">
        <v>105</v>
      </c>
      <c r="D8" s="425"/>
      <c r="E8" s="17" t="s">
        <v>104</v>
      </c>
      <c r="F8" s="385" t="s">
        <v>14</v>
      </c>
      <c r="G8" s="374"/>
      <c r="H8" s="374"/>
      <c r="I8" s="425"/>
      <c r="J8" s="17" t="s">
        <v>13</v>
      </c>
      <c r="K8" s="18" t="s">
        <v>12</v>
      </c>
    </row>
    <row r="9" spans="1:11" s="5" customFormat="1" ht="54" customHeight="1" thickBot="1" x14ac:dyDescent="0.25">
      <c r="A9" s="361" t="s">
        <v>129</v>
      </c>
      <c r="B9" s="386"/>
      <c r="C9" s="428" t="s">
        <v>92</v>
      </c>
      <c r="D9" s="428"/>
      <c r="E9" s="19">
        <v>5</v>
      </c>
      <c r="F9" s="429"/>
      <c r="G9" s="429"/>
      <c r="H9" s="429"/>
      <c r="I9" s="429"/>
      <c r="J9" s="85"/>
      <c r="K9" s="20">
        <f>IF(J9&gt;E9,"Fehler",SUM(J9))</f>
        <v>0</v>
      </c>
    </row>
    <row r="10" spans="1:11" s="5" customFormat="1" ht="63" customHeight="1" thickBot="1" x14ac:dyDescent="0.25">
      <c r="A10" s="380" t="s">
        <v>122</v>
      </c>
      <c r="B10" s="430"/>
      <c r="C10" s="377" t="s">
        <v>80</v>
      </c>
      <c r="D10" s="377"/>
      <c r="E10" s="21">
        <v>5</v>
      </c>
      <c r="F10" s="379"/>
      <c r="G10" s="379"/>
      <c r="H10" s="379"/>
      <c r="I10" s="379"/>
      <c r="J10" s="86"/>
      <c r="K10" s="22">
        <f>IF(J10&gt;E10,"Fehler",SUM(J10))</f>
        <v>0</v>
      </c>
    </row>
    <row r="11" spans="1:11" s="5" customFormat="1" ht="39" customHeight="1" x14ac:dyDescent="0.2">
      <c r="A11" s="361" t="s">
        <v>133</v>
      </c>
      <c r="B11" s="362"/>
      <c r="C11" s="421" t="s">
        <v>81</v>
      </c>
      <c r="D11" s="421"/>
      <c r="E11" s="23">
        <v>5</v>
      </c>
      <c r="F11" s="422"/>
      <c r="G11" s="422"/>
      <c r="H11" s="422"/>
      <c r="I11" s="422"/>
      <c r="J11" s="87"/>
      <c r="K11" s="24" t="str">
        <f>IF(J11&gt;E11,"Fehler","")</f>
        <v/>
      </c>
    </row>
    <row r="12" spans="1:11" s="5" customFormat="1" ht="35.1" customHeight="1" x14ac:dyDescent="0.2">
      <c r="A12" s="363"/>
      <c r="B12" s="364"/>
      <c r="C12" s="419" t="s">
        <v>82</v>
      </c>
      <c r="D12" s="419"/>
      <c r="E12" s="25">
        <v>3</v>
      </c>
      <c r="F12" s="418"/>
      <c r="G12" s="418"/>
      <c r="H12" s="418"/>
      <c r="I12" s="418"/>
      <c r="J12" s="88"/>
      <c r="K12" s="26" t="str">
        <f t="shared" ref="K12:K14" si="0">IF(J12&gt;E12,"Fehler","")</f>
        <v/>
      </c>
    </row>
    <row r="13" spans="1:11" s="5" customFormat="1" ht="33.950000000000003" customHeight="1" thickBot="1" x14ac:dyDescent="0.25">
      <c r="A13" s="365"/>
      <c r="B13" s="366"/>
      <c r="C13" s="419" t="s">
        <v>83</v>
      </c>
      <c r="D13" s="419"/>
      <c r="E13" s="25">
        <v>2</v>
      </c>
      <c r="F13" s="418"/>
      <c r="G13" s="418"/>
      <c r="H13" s="418"/>
      <c r="I13" s="418"/>
      <c r="J13" s="88"/>
      <c r="K13" s="27">
        <f>IF(J11&gt;E11,"Fehler",IF(J12&gt;E12,"Fehler",IF(J13&gt;E13,"Fehler",SUM(J11:J13))))</f>
        <v>0</v>
      </c>
    </row>
    <row r="14" spans="1:11" s="5" customFormat="1" ht="36" customHeight="1" x14ac:dyDescent="0.2">
      <c r="A14" s="367" t="s">
        <v>124</v>
      </c>
      <c r="B14" s="368"/>
      <c r="C14" s="421" t="s">
        <v>118</v>
      </c>
      <c r="D14" s="421"/>
      <c r="E14" s="23">
        <v>5</v>
      </c>
      <c r="F14" s="413"/>
      <c r="G14" s="414"/>
      <c r="H14" s="414"/>
      <c r="I14" s="415"/>
      <c r="J14" s="87"/>
      <c r="K14" s="24" t="str">
        <f t="shared" si="0"/>
        <v/>
      </c>
    </row>
    <row r="15" spans="1:11" s="5" customFormat="1" ht="38.1" customHeight="1" thickBot="1" x14ac:dyDescent="0.25">
      <c r="A15" s="416"/>
      <c r="B15" s="417"/>
      <c r="C15" s="420" t="s">
        <v>84</v>
      </c>
      <c r="D15" s="420"/>
      <c r="E15" s="28">
        <v>5</v>
      </c>
      <c r="F15" s="354"/>
      <c r="G15" s="355"/>
      <c r="H15" s="355"/>
      <c r="I15" s="356"/>
      <c r="J15" s="89"/>
      <c r="K15" s="27">
        <f>IF(J14&gt;E14,"Fehler",IF(J15&gt;E15,"Fehler",SUM(J14:J15)))</f>
        <v>0</v>
      </c>
    </row>
    <row r="16" spans="1:11" s="5" customFormat="1" ht="38.1" customHeight="1" x14ac:dyDescent="0.2">
      <c r="A16" s="367" t="s">
        <v>125</v>
      </c>
      <c r="B16" s="368"/>
      <c r="C16" s="369" t="s">
        <v>85</v>
      </c>
      <c r="D16" s="370"/>
      <c r="E16" s="23">
        <v>10</v>
      </c>
      <c r="F16" s="549"/>
      <c r="G16" s="550"/>
      <c r="H16" s="550"/>
      <c r="I16" s="551"/>
      <c r="J16" s="87"/>
      <c r="K16" s="24" t="str">
        <f t="shared" ref="K16:K19" si="1">IF(J16&gt;E16,"Fehler","")</f>
        <v/>
      </c>
    </row>
    <row r="17" spans="1:11" s="5" customFormat="1" ht="39" customHeight="1" x14ac:dyDescent="0.2">
      <c r="A17" s="29"/>
      <c r="B17" s="30"/>
      <c r="C17" s="357" t="s">
        <v>98</v>
      </c>
      <c r="D17" s="358"/>
      <c r="E17" s="25">
        <v>10</v>
      </c>
      <c r="F17" s="546"/>
      <c r="G17" s="547"/>
      <c r="H17" s="547"/>
      <c r="I17" s="548"/>
      <c r="J17" s="88"/>
      <c r="K17" s="26" t="str">
        <f t="shared" si="1"/>
        <v/>
      </c>
    </row>
    <row r="18" spans="1:11" s="5" customFormat="1" ht="35.1" customHeight="1" x14ac:dyDescent="0.2">
      <c r="A18" s="29"/>
      <c r="B18" s="30"/>
      <c r="C18" s="357" t="s">
        <v>86</v>
      </c>
      <c r="D18" s="358"/>
      <c r="E18" s="25">
        <v>10</v>
      </c>
      <c r="F18" s="546"/>
      <c r="G18" s="547"/>
      <c r="H18" s="547"/>
      <c r="I18" s="548"/>
      <c r="J18" s="88"/>
      <c r="K18" s="26" t="str">
        <f t="shared" si="1"/>
        <v/>
      </c>
    </row>
    <row r="19" spans="1:11" s="5" customFormat="1" ht="35.1" customHeight="1" x14ac:dyDescent="0.2">
      <c r="A19" s="29"/>
      <c r="B19" s="30"/>
      <c r="C19" s="357" t="s">
        <v>87</v>
      </c>
      <c r="D19" s="358"/>
      <c r="E19" s="25">
        <v>10</v>
      </c>
      <c r="F19" s="546"/>
      <c r="G19" s="547"/>
      <c r="H19" s="547"/>
      <c r="I19" s="548"/>
      <c r="J19" s="88"/>
      <c r="K19" s="26" t="str">
        <f t="shared" si="1"/>
        <v/>
      </c>
    </row>
    <row r="20" spans="1:11" s="5" customFormat="1" ht="39.950000000000003" customHeight="1" thickBot="1" x14ac:dyDescent="0.25">
      <c r="A20" s="29"/>
      <c r="B20" s="30"/>
      <c r="C20" s="359" t="s">
        <v>88</v>
      </c>
      <c r="D20" s="360"/>
      <c r="E20" s="19">
        <v>10</v>
      </c>
      <c r="F20" s="543"/>
      <c r="G20" s="544"/>
      <c r="H20" s="544"/>
      <c r="I20" s="545"/>
      <c r="J20" s="85"/>
      <c r="K20" s="27">
        <f>IF(J16&gt;E16,"Fehler",IF(J17&gt;E17,"Fehler",IF(J18&gt;E18,"Fehler",IF(J19&gt;E19,"Fehler",IF(J20&gt;E20,"Fehler",SUM(J16:J20))))))</f>
        <v>0</v>
      </c>
    </row>
    <row r="21" spans="1:11" s="5" customFormat="1" ht="47.1" customHeight="1" thickBot="1" x14ac:dyDescent="0.25">
      <c r="A21" s="361" t="s">
        <v>126</v>
      </c>
      <c r="B21" s="386"/>
      <c r="C21" s="376" t="s">
        <v>89</v>
      </c>
      <c r="D21" s="376"/>
      <c r="E21" s="31">
        <v>10</v>
      </c>
      <c r="F21" s="378"/>
      <c r="G21" s="378"/>
      <c r="H21" s="378"/>
      <c r="I21" s="378"/>
      <c r="J21" s="90"/>
      <c r="K21" s="20">
        <f>IF(J21&gt;E21,"Fehler",SUM(J21))</f>
        <v>0</v>
      </c>
    </row>
    <row r="22" spans="1:11" s="5" customFormat="1" ht="39" customHeight="1" thickBot="1" x14ac:dyDescent="0.25">
      <c r="A22" s="380" t="s">
        <v>127</v>
      </c>
      <c r="B22" s="381"/>
      <c r="C22" s="377" t="s">
        <v>90</v>
      </c>
      <c r="D22" s="377"/>
      <c r="E22" s="21">
        <v>10</v>
      </c>
      <c r="F22" s="379"/>
      <c r="G22" s="379"/>
      <c r="H22" s="379"/>
      <c r="I22" s="379"/>
      <c r="J22" s="86"/>
      <c r="K22" s="20">
        <f>IF(J22&gt;E22,"Fehler",SUM(J22))</f>
        <v>0</v>
      </c>
    </row>
    <row r="23" spans="1:11" s="5" customFormat="1" ht="45.75" customHeight="1" thickBot="1" x14ac:dyDescent="0.25">
      <c r="A23" s="373" t="s">
        <v>15</v>
      </c>
      <c r="B23" s="374"/>
      <c r="C23" s="375"/>
      <c r="D23" s="125" t="s">
        <v>91</v>
      </c>
      <c r="E23" s="385" t="s">
        <v>16</v>
      </c>
      <c r="F23" s="375"/>
      <c r="G23" s="375"/>
      <c r="H23" s="32">
        <f>IF(K9="Fehler","Fehler",IF(K10="Fehler","Fehler",IF(K13="Fehler","Fehler",IF(K15="Fehler","Fehler",IF(K20="Fehler","Fehler",IF(K21="Fehler","Fehler",IF(K22="Fehler","Fehler",SUM(J9:J22))))))))</f>
        <v>0</v>
      </c>
      <c r="I23" s="125" t="s">
        <v>18</v>
      </c>
      <c r="J23" s="33" t="s">
        <v>17</v>
      </c>
      <c r="K23" s="34" t="str">
        <f>IF(H23="Fehler","Fehler",IF(SUM(K9:K22)=0,"",ROUND(SUM(((H23/100)*5)+1)*2,0)/2))</f>
        <v/>
      </c>
    </row>
    <row r="24" spans="1:11" s="5" customFormat="1" ht="16.5" customHeight="1" x14ac:dyDescent="0.2">
      <c r="A24" s="35" t="s">
        <v>2</v>
      </c>
      <c r="B24" s="455" t="str">
        <f>IF('1. Sem. a'!$B$24="","",'1. Sem. a'!$B$24:$D$24)</f>
        <v/>
      </c>
      <c r="C24" s="455"/>
      <c r="D24" s="455"/>
      <c r="E24" s="36"/>
      <c r="F24" s="37" t="s">
        <v>120</v>
      </c>
      <c r="G24" s="383"/>
      <c r="H24" s="384"/>
      <c r="I24" s="384"/>
      <c r="J24" s="384"/>
      <c r="K24" s="384"/>
    </row>
    <row r="25" spans="1:11" s="5" customFormat="1" ht="23.25" customHeight="1" x14ac:dyDescent="0.2">
      <c r="A25" s="35" t="s">
        <v>128</v>
      </c>
      <c r="B25" s="35"/>
      <c r="C25" s="35"/>
      <c r="D25" s="35"/>
      <c r="E25" s="38"/>
      <c r="F25" s="35" t="s">
        <v>1</v>
      </c>
      <c r="G25" s="35"/>
      <c r="H25" s="35"/>
      <c r="I25" s="35"/>
      <c r="J25" s="38"/>
      <c r="K25" s="38"/>
    </row>
    <row r="26" spans="1:11" s="5" customFormat="1" ht="15" customHeight="1" x14ac:dyDescent="0.2">
      <c r="A26" s="124"/>
      <c r="B26" s="124"/>
      <c r="C26" s="124"/>
      <c r="D26" s="124"/>
      <c r="E26" s="39"/>
      <c r="F26" s="124"/>
      <c r="G26" s="124"/>
      <c r="H26" s="124"/>
      <c r="I26" s="124"/>
      <c r="J26" s="197"/>
      <c r="K26" s="197"/>
    </row>
    <row r="27" spans="1:11" s="7" customFormat="1" ht="41.25" customHeight="1" x14ac:dyDescent="0.2">
      <c r="A27" s="371" t="s">
        <v>250</v>
      </c>
      <c r="B27" s="371"/>
      <c r="C27" s="372"/>
      <c r="D27" s="372"/>
      <c r="E27" s="372"/>
      <c r="F27" s="372"/>
      <c r="G27" s="372"/>
      <c r="H27" s="372"/>
      <c r="I27" s="372"/>
      <c r="J27" s="372"/>
      <c r="K27" s="372"/>
    </row>
    <row r="28" spans="1:11" s="5" customFormat="1" ht="36.75" customHeight="1" x14ac:dyDescent="0.2">
      <c r="E28" s="6"/>
      <c r="J28" s="6"/>
      <c r="K28" s="6"/>
    </row>
    <row r="29" spans="1:11" s="5" customFormat="1" x14ac:dyDescent="0.2">
      <c r="E29" s="6"/>
      <c r="J29" s="6"/>
      <c r="K29" s="6"/>
    </row>
    <row r="30" spans="1:11" s="5" customFormat="1" x14ac:dyDescent="0.2">
      <c r="E30" s="6"/>
      <c r="J30" s="6"/>
      <c r="K30" s="6"/>
    </row>
    <row r="31" spans="1:11" s="5" customFormat="1" x14ac:dyDescent="0.2">
      <c r="E31" s="6"/>
      <c r="J31" s="6"/>
      <c r="K31" s="6"/>
    </row>
    <row r="32" spans="1:11" s="5" customFormat="1" x14ac:dyDescent="0.2">
      <c r="E32" s="6"/>
      <c r="J32" s="6"/>
      <c r="K32" s="6"/>
    </row>
    <row r="33" spans="5:11" s="5" customFormat="1" x14ac:dyDescent="0.2">
      <c r="E33" s="6"/>
      <c r="J33" s="6"/>
      <c r="K33" s="6"/>
    </row>
    <row r="34" spans="5:11" s="5" customFormat="1" x14ac:dyDescent="0.2">
      <c r="E34" s="6"/>
      <c r="J34" s="6"/>
      <c r="K34" s="6"/>
    </row>
    <row r="35" spans="5:11" s="5" customFormat="1" x14ac:dyDescent="0.2">
      <c r="E35" s="6"/>
      <c r="J35" s="6"/>
      <c r="K35" s="6"/>
    </row>
    <row r="36" spans="5:11" s="5" customFormat="1" x14ac:dyDescent="0.2">
      <c r="E36" s="6"/>
      <c r="J36" s="6"/>
      <c r="K36" s="6"/>
    </row>
    <row r="37" spans="5:11" s="5" customFormat="1" x14ac:dyDescent="0.2">
      <c r="E37" s="6"/>
      <c r="J37" s="6"/>
      <c r="K37" s="6"/>
    </row>
    <row r="38" spans="5:11" s="5" customFormat="1" x14ac:dyDescent="0.2">
      <c r="E38" s="6"/>
      <c r="J38" s="6"/>
      <c r="K38" s="6"/>
    </row>
    <row r="39" spans="5:11" s="5" customFormat="1" x14ac:dyDescent="0.2">
      <c r="E39" s="6"/>
      <c r="J39" s="6"/>
      <c r="K39" s="6"/>
    </row>
    <row r="40" spans="5:11" s="5" customFormat="1" x14ac:dyDescent="0.2">
      <c r="E40" s="6"/>
      <c r="J40" s="6"/>
      <c r="K40" s="6"/>
    </row>
    <row r="41" spans="5:11" s="5" customFormat="1" x14ac:dyDescent="0.2">
      <c r="E41" s="6"/>
      <c r="J41" s="6"/>
      <c r="K41" s="6"/>
    </row>
    <row r="42" spans="5:11" s="5" customFormat="1" x14ac:dyDescent="0.2">
      <c r="E42" s="6"/>
      <c r="J42" s="6"/>
      <c r="K42" s="6"/>
    </row>
    <row r="43" spans="5:11" s="5" customFormat="1" x14ac:dyDescent="0.2">
      <c r="E43" s="6"/>
      <c r="J43" s="6"/>
      <c r="K43" s="6"/>
    </row>
    <row r="44" spans="5:11" s="5" customFormat="1" x14ac:dyDescent="0.2">
      <c r="E44" s="6"/>
      <c r="J44" s="6"/>
      <c r="K44" s="6"/>
    </row>
    <row r="45" spans="5:11" s="5" customFormat="1" x14ac:dyDescent="0.2">
      <c r="E45" s="6"/>
      <c r="J45" s="6"/>
      <c r="K45" s="6"/>
    </row>
    <row r="46" spans="5:11" s="5" customFormat="1" x14ac:dyDescent="0.2">
      <c r="E46" s="6"/>
      <c r="J46" s="6"/>
      <c r="K46" s="6"/>
    </row>
    <row r="47" spans="5:11" s="5" customFormat="1" x14ac:dyDescent="0.2">
      <c r="E47" s="6"/>
      <c r="J47" s="6"/>
      <c r="K47" s="6"/>
    </row>
    <row r="48" spans="5:11" s="5" customFormat="1" x14ac:dyDescent="0.2">
      <c r="E48" s="6"/>
      <c r="J48" s="6"/>
      <c r="K48" s="6"/>
    </row>
    <row r="49" spans="5:11" s="5" customFormat="1" x14ac:dyDescent="0.2">
      <c r="E49" s="6"/>
      <c r="J49" s="6"/>
      <c r="K49" s="6"/>
    </row>
    <row r="50" spans="5:11" s="5" customFormat="1" x14ac:dyDescent="0.2">
      <c r="E50" s="6"/>
      <c r="J50" s="6"/>
      <c r="K50" s="6"/>
    </row>
    <row r="51" spans="5:11" s="5" customFormat="1" x14ac:dyDescent="0.2">
      <c r="E51" s="6"/>
      <c r="J51" s="6"/>
      <c r="K51" s="6"/>
    </row>
    <row r="52" spans="5:11" s="5" customFormat="1" x14ac:dyDescent="0.2">
      <c r="E52" s="6"/>
      <c r="J52" s="6"/>
      <c r="K52" s="6"/>
    </row>
    <row r="53" spans="5:11" s="5" customFormat="1" x14ac:dyDescent="0.2">
      <c r="E53" s="6"/>
      <c r="J53" s="6"/>
      <c r="K53" s="6"/>
    </row>
    <row r="54" spans="5:11" s="5" customFormat="1" x14ac:dyDescent="0.2">
      <c r="E54" s="6"/>
      <c r="J54" s="6"/>
      <c r="K54" s="6"/>
    </row>
    <row r="55" spans="5:11" s="5" customFormat="1" x14ac:dyDescent="0.2">
      <c r="E55" s="6"/>
      <c r="J55" s="6"/>
      <c r="K55" s="6"/>
    </row>
    <row r="56" spans="5:11" s="5" customFormat="1" x14ac:dyDescent="0.2">
      <c r="E56" s="6"/>
      <c r="J56" s="6"/>
      <c r="K56" s="6"/>
    </row>
    <row r="57" spans="5:11" s="5" customFormat="1" x14ac:dyDescent="0.2">
      <c r="E57" s="6"/>
      <c r="J57" s="6"/>
      <c r="K57" s="6"/>
    </row>
    <row r="58" spans="5:11" s="5" customFormat="1" x14ac:dyDescent="0.2">
      <c r="E58" s="6"/>
      <c r="J58" s="6"/>
      <c r="K58" s="6"/>
    </row>
    <row r="59" spans="5:11" s="5" customFormat="1" x14ac:dyDescent="0.2">
      <c r="E59" s="6"/>
      <c r="J59" s="6"/>
      <c r="K59" s="6"/>
    </row>
    <row r="60" spans="5:11" s="5" customFormat="1" x14ac:dyDescent="0.2">
      <c r="E60" s="6"/>
      <c r="J60" s="6"/>
      <c r="K60" s="6"/>
    </row>
    <row r="61" spans="5:11" s="5" customFormat="1" x14ac:dyDescent="0.2">
      <c r="E61" s="6"/>
      <c r="J61" s="6"/>
      <c r="K61" s="6"/>
    </row>
    <row r="62" spans="5:11" s="5" customFormat="1" x14ac:dyDescent="0.2">
      <c r="E62" s="6"/>
      <c r="J62" s="6"/>
      <c r="K62" s="6"/>
    </row>
    <row r="63" spans="5:11" s="5" customFormat="1" x14ac:dyDescent="0.2">
      <c r="E63" s="6"/>
      <c r="J63" s="6"/>
      <c r="K63" s="6"/>
    </row>
    <row r="64" spans="5:11" s="5" customFormat="1" x14ac:dyDescent="0.2">
      <c r="E64" s="6"/>
      <c r="J64" s="6"/>
      <c r="K64" s="6"/>
    </row>
    <row r="65" spans="1:11" s="5" customFormat="1" x14ac:dyDescent="0.2">
      <c r="E65" s="6"/>
      <c r="J65" s="6"/>
      <c r="K65" s="6"/>
    </row>
    <row r="66" spans="1:11" s="5" customFormat="1" x14ac:dyDescent="0.2">
      <c r="E66" s="6"/>
      <c r="J66" s="6"/>
      <c r="K66" s="6"/>
    </row>
    <row r="67" spans="1:11" s="5" customFormat="1" x14ac:dyDescent="0.2">
      <c r="E67" s="6"/>
      <c r="J67" s="6"/>
      <c r="K67" s="6"/>
    </row>
    <row r="68" spans="1:11" s="5" customFormat="1" x14ac:dyDescent="0.2">
      <c r="E68" s="6"/>
      <c r="J68" s="6"/>
      <c r="K68" s="6"/>
    </row>
    <row r="69" spans="1:11" s="5" customFormat="1" x14ac:dyDescent="0.2">
      <c r="A69" s="8"/>
      <c r="B69" s="8"/>
      <c r="C69" s="8"/>
      <c r="D69" s="8"/>
      <c r="E69" s="9"/>
      <c r="F69" s="8"/>
      <c r="G69" s="8"/>
      <c r="H69" s="8"/>
      <c r="I69" s="8"/>
      <c r="J69" s="9"/>
      <c r="K69" s="9"/>
    </row>
  </sheetData>
  <sheetProtection algorithmName="SHA-512" hashValue="SBOYPEJntpaKIHue11JxysFbbHWQ2JkkSEg/BXnEH0oMdLnezFHD/bTBaL9qL6XmKm1F68K3o/iXTm73qmdgPw==" saltValue="Cm20k4J074TMmSbR6NyQmQ==" spinCount="100000" sheet="1" objects="1" scenarios="1" selectLockedCells="1" pivotTables="0"/>
  <mergeCells count="57">
    <mergeCell ref="F20:I20"/>
    <mergeCell ref="A4:B4"/>
    <mergeCell ref="C4:K4"/>
    <mergeCell ref="A1:K1"/>
    <mergeCell ref="A2:B2"/>
    <mergeCell ref="C2:K2"/>
    <mergeCell ref="A3:B3"/>
    <mergeCell ref="C3:K3"/>
    <mergeCell ref="A5:B5"/>
    <mergeCell ref="C5:K5"/>
    <mergeCell ref="A6:B6"/>
    <mergeCell ref="C6:K6"/>
    <mergeCell ref="A7:B7"/>
    <mergeCell ref="C7:K7"/>
    <mergeCell ref="A8:B8"/>
    <mergeCell ref="C8:D8"/>
    <mergeCell ref="F8:I8"/>
    <mergeCell ref="A9:B9"/>
    <mergeCell ref="C9:D9"/>
    <mergeCell ref="F9:I9"/>
    <mergeCell ref="A10:B10"/>
    <mergeCell ref="C10:D10"/>
    <mergeCell ref="F10:I10"/>
    <mergeCell ref="A11:B13"/>
    <mergeCell ref="C11:D11"/>
    <mergeCell ref="F11:I11"/>
    <mergeCell ref="C12:D12"/>
    <mergeCell ref="F12:I12"/>
    <mergeCell ref="C13:D13"/>
    <mergeCell ref="F13:I13"/>
    <mergeCell ref="C20:D20"/>
    <mergeCell ref="A14:B14"/>
    <mergeCell ref="C14:D14"/>
    <mergeCell ref="F14:I14"/>
    <mergeCell ref="A15:B15"/>
    <mergeCell ref="C15:D15"/>
    <mergeCell ref="F15:I15"/>
    <mergeCell ref="A16:B16"/>
    <mergeCell ref="C16:D16"/>
    <mergeCell ref="C17:D17"/>
    <mergeCell ref="C18:D18"/>
    <mergeCell ref="C19:D19"/>
    <mergeCell ref="F16:I16"/>
    <mergeCell ref="F17:I17"/>
    <mergeCell ref="F18:I18"/>
    <mergeCell ref="F19:I19"/>
    <mergeCell ref="A21:B21"/>
    <mergeCell ref="C21:D21"/>
    <mergeCell ref="F21:I21"/>
    <mergeCell ref="A22:B22"/>
    <mergeCell ref="C22:D22"/>
    <mergeCell ref="F22:I22"/>
    <mergeCell ref="A23:C23"/>
    <mergeCell ref="E23:G23"/>
    <mergeCell ref="B24:D24"/>
    <mergeCell ref="G24:K24"/>
    <mergeCell ref="A27:K27"/>
  </mergeCells>
  <pageMargins left="0.51181102362204722" right="0.23622047244094491" top="0.55118110236220474" bottom="0.15748031496062992" header="0.19685039370078741" footer="0"/>
  <pageSetup paperSize="9" scale="85" orientation="portrait" r:id="rId1"/>
  <headerFooter alignWithMargins="0">
    <oddHeader>&amp;L&amp;6Bildungsplan zur Verordnung über die berufliche Grundbildung&amp;R&amp;6Anhang 1: 7. Lerndokumentation Betrieb</oddHeader>
    <oddFooter>&amp;L&amp;6OdA Wald Schweiz/ Codoc&amp;R&amp;6 4. Ausgabe, 06.12.2023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4753" r:id="rId4" name="Check Box 1">
              <controlPr defaultSize="0" autoLine="0" autoPict="0">
                <anchor moveWithCells="1">
                  <from>
                    <xdr:col>2</xdr:col>
                    <xdr:colOff>47625</xdr:colOff>
                    <xdr:row>5</xdr:row>
                    <xdr:rowOff>28575</xdr:rowOff>
                  </from>
                  <to>
                    <xdr:col>2</xdr:col>
                    <xdr:colOff>381000</xdr:colOff>
                    <xdr:row>5</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9</vt:i4>
      </vt:variant>
    </vt:vector>
  </HeadingPairs>
  <TitlesOfParts>
    <vt:vector size="28" baseType="lpstr">
      <vt:lpstr>Infos, Merkblatt</vt:lpstr>
      <vt:lpstr>Muster</vt:lpstr>
      <vt:lpstr>1. Sem. a</vt:lpstr>
      <vt:lpstr>1. Sem. b</vt:lpstr>
      <vt:lpstr>Bildungb. 1. S.</vt:lpstr>
      <vt:lpstr>2. Sem. a</vt:lpstr>
      <vt:lpstr>2. Sem. b</vt:lpstr>
      <vt:lpstr>Bildungb. 2. S.</vt:lpstr>
      <vt:lpstr>3. Sem. a</vt:lpstr>
      <vt:lpstr>3. Sem. b</vt:lpstr>
      <vt:lpstr>Bildungb. 3. S.</vt:lpstr>
      <vt:lpstr>4. Sem. a</vt:lpstr>
      <vt:lpstr>4. Sem. b</vt:lpstr>
      <vt:lpstr>Bildungb. 4. S.</vt:lpstr>
      <vt:lpstr>5. Sem. a</vt:lpstr>
      <vt:lpstr>5. Sem. b</vt:lpstr>
      <vt:lpstr>Bildungb. 5. S.</vt:lpstr>
      <vt:lpstr>Sem. 1 -5</vt:lpstr>
      <vt:lpstr>Zuszug_erfahnoten</vt:lpstr>
      <vt:lpstr>'Bildungb. 1. S.'!Druckbereich</vt:lpstr>
      <vt:lpstr>'Bildungb. 2. S.'!Druckbereich</vt:lpstr>
      <vt:lpstr>'Bildungb. 3. S.'!Druckbereich</vt:lpstr>
      <vt:lpstr>'Bildungb. 4. S.'!Druckbereich</vt:lpstr>
      <vt:lpstr>'Bildungb. 5. S.'!Druckbereich</vt:lpstr>
      <vt:lpstr>'Infos, Merkblatt'!Druckbereich</vt:lpstr>
      <vt:lpstr>Muster!Druckbereich</vt:lpstr>
      <vt:lpstr>'Sem. 1 -5'!Druckbereich</vt:lpstr>
      <vt:lpstr>Zuszug_erfahnoten!Druckbereich</vt:lpstr>
    </vt:vector>
  </TitlesOfParts>
  <Company>Kanton Basel-Landschaft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vfbfisch</dc:creator>
  <cp:lastModifiedBy>Nataša Plesničar</cp:lastModifiedBy>
  <cp:lastPrinted>2024-05-30T08:31:16Z</cp:lastPrinted>
  <dcterms:created xsi:type="dcterms:W3CDTF">2007-10-23T08:54:37Z</dcterms:created>
  <dcterms:modified xsi:type="dcterms:W3CDTF">2025-10-16T10:17:09Z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648078661</vt:i4>
  </property>
  <property fmtid="{D5CDD505-2E9C-101B-9397-08002B2CF9AE}" pid="3" name="_EmailSubject">
    <vt:lpwstr/>
  </property>
  <property fmtid="{D5CDD505-2E9C-101B-9397-08002B2CF9AE}" pid="4" name="_AuthorEmail">
    <vt:lpwstr>max.fischer@bl.ch</vt:lpwstr>
  </property>
  <property fmtid="{D5CDD505-2E9C-101B-9397-08002B2CF9AE}" pid="5" name="_AuthorEmailDisplayName">
    <vt:lpwstr>Fischer, Max VSD</vt:lpwstr>
  </property>
  <property fmtid="{D5CDD505-2E9C-101B-9397-08002B2CF9AE}" pid="6" name="_ReviewingToolsShownOnce">
    <vt:lpwstr/>
  </property>
</Properties>
</file>